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PA639210009 Kralice střecha\VŘ\"/>
    </mc:Choice>
  </mc:AlternateContent>
  <bookViews>
    <workbookView xWindow="0" yWindow="0" windowWidth="0" windowHeight="0"/>
  </bookViews>
  <sheets>
    <sheet name="Rekapitulace stavby" sheetId="1" r:id="rId1"/>
    <sheet name="01 - Stavební řešení " sheetId="2" r:id="rId2"/>
    <sheet name="02 - Bourací práce " sheetId="3" r:id="rId3"/>
    <sheet name="03 - Elektroinstalace, hr..." sheetId="4" r:id="rId4"/>
    <sheet name="04 - Vedlejší a ostatní n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Stavební řešení '!$C$99:$K$615</definedName>
    <definedName name="_xlnm.Print_Area" localSheetId="1">'01 - Stavební řešení '!$C$4:$J$39,'01 - Stavební řešení '!$C$45:$J$81,'01 - Stavební řešení '!$C$87:$K$615</definedName>
    <definedName name="_xlnm.Print_Titles" localSheetId="1">'01 - Stavební řešení '!$99:$99</definedName>
    <definedName name="_xlnm._FilterDatabase" localSheetId="2" hidden="1">'02 - Bourací práce '!$C$81:$K$197</definedName>
    <definedName name="_xlnm.Print_Area" localSheetId="2">'02 - Bourací práce '!$C$4:$J$39,'02 - Bourací práce '!$C$45:$J$63,'02 - Bourací práce '!$C$69:$K$197</definedName>
    <definedName name="_xlnm.Print_Titles" localSheetId="2">'02 - Bourací práce '!$81:$81</definedName>
    <definedName name="_xlnm._FilterDatabase" localSheetId="3" hidden="1">'03 - Elektroinstalace, hr...'!$C$88:$K$394</definedName>
    <definedName name="_xlnm.Print_Area" localSheetId="3">'03 - Elektroinstalace, hr...'!$C$4:$J$39,'03 - Elektroinstalace, hr...'!$C$45:$J$70,'03 - Elektroinstalace, hr...'!$C$76:$K$394</definedName>
    <definedName name="_xlnm.Print_Titles" localSheetId="3">'03 - Elektroinstalace, hr...'!$88:$88</definedName>
    <definedName name="_xlnm._FilterDatabase" localSheetId="4" hidden="1">'04 - Vedlejší a ostatní n...'!$C$83:$K$111</definedName>
    <definedName name="_xlnm.Print_Area" localSheetId="4">'04 - Vedlejší a ostatní n...'!$C$4:$J$39,'04 - Vedlejší a ostatní n...'!$C$45:$J$65,'04 - Vedlejší a ostatní n...'!$C$71:$K$111</definedName>
    <definedName name="_xlnm.Print_Titles" localSheetId="4">'04 - Vedlejší a ostatní n...'!$83:$83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T101"/>
  <c r="R102"/>
  <c r="R101"/>
  <c r="P102"/>
  <c r="P101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55"/>
  <c r="J23"/>
  <c r="J21"/>
  <c r="E21"/>
  <c r="J54"/>
  <c r="J20"/>
  <c r="J18"/>
  <c r="E18"/>
  <c r="F55"/>
  <c r="J17"/>
  <c r="J15"/>
  <c r="E15"/>
  <c r="F54"/>
  <c r="J14"/>
  <c r="J12"/>
  <c r="J78"/>
  <c r="E7"/>
  <c r="E48"/>
  <c i="4" r="J37"/>
  <c r="J36"/>
  <c i="1" r="AY57"/>
  <c i="4" r="J35"/>
  <c i="1" r="AX57"/>
  <c i="4"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F83"/>
  <c r="E81"/>
  <c r="F52"/>
  <c r="E50"/>
  <c r="J24"/>
  <c r="E24"/>
  <c r="J55"/>
  <c r="J23"/>
  <c r="J21"/>
  <c r="E21"/>
  <c r="J85"/>
  <c r="J20"/>
  <c r="J18"/>
  <c r="E18"/>
  <c r="F55"/>
  <c r="J17"/>
  <c r="J15"/>
  <c r="E15"/>
  <c r="F85"/>
  <c r="J14"/>
  <c r="J12"/>
  <c r="J83"/>
  <c r="E7"/>
  <c r="E79"/>
  <c i="3" r="J37"/>
  <c r="J36"/>
  <c i="1" r="AY56"/>
  <c i="3" r="J35"/>
  <c i="1" r="AX56"/>
  <c i="3"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77"/>
  <c r="BH177"/>
  <c r="BG177"/>
  <c r="BF177"/>
  <c r="T177"/>
  <c r="R177"/>
  <c r="P177"/>
  <c r="BI165"/>
  <c r="BH165"/>
  <c r="BG165"/>
  <c r="BF165"/>
  <c r="T165"/>
  <c r="R165"/>
  <c r="P165"/>
  <c r="BI158"/>
  <c r="BH158"/>
  <c r="BG158"/>
  <c r="BF158"/>
  <c r="T158"/>
  <c r="R158"/>
  <c r="P158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06"/>
  <c r="BH106"/>
  <c r="BG106"/>
  <c r="BF106"/>
  <c r="T106"/>
  <c r="R106"/>
  <c r="P106"/>
  <c r="BI102"/>
  <c r="BH102"/>
  <c r="BG102"/>
  <c r="BF102"/>
  <c r="T102"/>
  <c r="R102"/>
  <c r="P102"/>
  <c r="BI95"/>
  <c r="BH95"/>
  <c r="BG95"/>
  <c r="BF95"/>
  <c r="T95"/>
  <c r="R95"/>
  <c r="P95"/>
  <c r="BI91"/>
  <c r="BH91"/>
  <c r="BG91"/>
  <c r="BF91"/>
  <c r="T91"/>
  <c r="R91"/>
  <c r="P91"/>
  <c r="BI85"/>
  <c r="BH85"/>
  <c r="BG85"/>
  <c r="BF85"/>
  <c r="T85"/>
  <c r="R85"/>
  <c r="P85"/>
  <c r="F76"/>
  <c r="E74"/>
  <c r="F52"/>
  <c r="E50"/>
  <c r="J24"/>
  <c r="E24"/>
  <c r="J55"/>
  <c r="J23"/>
  <c r="J21"/>
  <c r="E21"/>
  <c r="J78"/>
  <c r="J20"/>
  <c r="J18"/>
  <c r="E18"/>
  <c r="F79"/>
  <c r="J17"/>
  <c r="J15"/>
  <c r="E15"/>
  <c r="F54"/>
  <c r="J14"/>
  <c r="J12"/>
  <c r="J52"/>
  <c r="E7"/>
  <c r="E72"/>
  <c i="2" r="J37"/>
  <c r="J36"/>
  <c i="1" r="AY55"/>
  <c i="2" r="J35"/>
  <c i="1" r="AX55"/>
  <c i="2" r="BI612"/>
  <c r="BH612"/>
  <c r="BG612"/>
  <c r="BF612"/>
  <c r="T612"/>
  <c r="R612"/>
  <c r="P612"/>
  <c r="BI606"/>
  <c r="BH606"/>
  <c r="BG606"/>
  <c r="BF606"/>
  <c r="T606"/>
  <c r="R606"/>
  <c r="P606"/>
  <c r="BI602"/>
  <c r="BH602"/>
  <c r="BG602"/>
  <c r="BF602"/>
  <c r="T602"/>
  <c r="R602"/>
  <c r="P602"/>
  <c r="BI596"/>
  <c r="BH596"/>
  <c r="BG596"/>
  <c r="BF596"/>
  <c r="T596"/>
  <c r="R596"/>
  <c r="P596"/>
  <c r="BI588"/>
  <c r="BH588"/>
  <c r="BG588"/>
  <c r="BF588"/>
  <c r="T588"/>
  <c r="T579"/>
  <c r="R588"/>
  <c r="R579"/>
  <c r="P588"/>
  <c r="P579"/>
  <c r="BI580"/>
  <c r="BH580"/>
  <c r="BG580"/>
  <c r="BF580"/>
  <c r="T580"/>
  <c r="R580"/>
  <c r="P580"/>
  <c r="BI576"/>
  <c r="BH576"/>
  <c r="BG576"/>
  <c r="BF576"/>
  <c r="T576"/>
  <c r="R576"/>
  <c r="P576"/>
  <c r="BI572"/>
  <c r="BH572"/>
  <c r="BG572"/>
  <c r="BF572"/>
  <c r="T572"/>
  <c r="R572"/>
  <c r="P572"/>
  <c r="BI566"/>
  <c r="BH566"/>
  <c r="BG566"/>
  <c r="BF566"/>
  <c r="T566"/>
  <c r="R566"/>
  <c r="P566"/>
  <c r="BI562"/>
  <c r="BH562"/>
  <c r="BG562"/>
  <c r="BF562"/>
  <c r="T562"/>
  <c r="R562"/>
  <c r="P562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9"/>
  <c r="BH539"/>
  <c r="BG539"/>
  <c r="BF539"/>
  <c r="T539"/>
  <c r="R539"/>
  <c r="P539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6"/>
  <c r="BH516"/>
  <c r="BG516"/>
  <c r="BF516"/>
  <c r="T516"/>
  <c r="R516"/>
  <c r="P516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70"/>
  <c r="BH470"/>
  <c r="BG470"/>
  <c r="BF470"/>
  <c r="T470"/>
  <c r="R470"/>
  <c r="P470"/>
  <c r="BI466"/>
  <c r="BH466"/>
  <c r="BG466"/>
  <c r="BF466"/>
  <c r="T466"/>
  <c r="R466"/>
  <c r="P466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4"/>
  <c r="BH444"/>
  <c r="BG444"/>
  <c r="BF444"/>
  <c r="T444"/>
  <c r="R444"/>
  <c r="P44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399"/>
  <c r="BH399"/>
  <c r="BG399"/>
  <c r="BF399"/>
  <c r="T399"/>
  <c r="R399"/>
  <c r="P399"/>
  <c r="BI392"/>
  <c r="BH392"/>
  <c r="BG392"/>
  <c r="BF392"/>
  <c r="T392"/>
  <c r="R392"/>
  <c r="P392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55"/>
  <c r="BH355"/>
  <c r="BG355"/>
  <c r="BF355"/>
  <c r="T355"/>
  <c r="R355"/>
  <c r="P355"/>
  <c r="BI344"/>
  <c r="BH344"/>
  <c r="BG344"/>
  <c r="BF344"/>
  <c r="T344"/>
  <c r="R344"/>
  <c r="P344"/>
  <c r="BI334"/>
  <c r="BH334"/>
  <c r="BG334"/>
  <c r="BF334"/>
  <c r="T334"/>
  <c r="R334"/>
  <c r="P334"/>
  <c r="BI328"/>
  <c r="BH328"/>
  <c r="BG328"/>
  <c r="BF328"/>
  <c r="T328"/>
  <c r="R328"/>
  <c r="P328"/>
  <c r="BI315"/>
  <c r="BH315"/>
  <c r="BG315"/>
  <c r="BF315"/>
  <c r="T315"/>
  <c r="R315"/>
  <c r="P315"/>
  <c r="BI308"/>
  <c r="BH308"/>
  <c r="BG308"/>
  <c r="BF308"/>
  <c r="T308"/>
  <c r="R308"/>
  <c r="P308"/>
  <c r="BI300"/>
  <c r="BH300"/>
  <c r="BG300"/>
  <c r="BF300"/>
  <c r="T300"/>
  <c r="R300"/>
  <c r="P300"/>
  <c r="BI295"/>
  <c r="BH295"/>
  <c r="BG295"/>
  <c r="BF295"/>
  <c r="T295"/>
  <c r="T294"/>
  <c r="R295"/>
  <c r="R294"/>
  <c r="P295"/>
  <c r="P294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T238"/>
  <c r="R246"/>
  <c r="R238"/>
  <c r="P246"/>
  <c r="P238"/>
  <c r="BI239"/>
  <c r="BH239"/>
  <c r="BG239"/>
  <c r="BF239"/>
  <c r="T239"/>
  <c r="R239"/>
  <c r="P239"/>
  <c r="BI234"/>
  <c r="BH234"/>
  <c r="BG234"/>
  <c r="BF234"/>
  <c r="T234"/>
  <c r="T233"/>
  <c r="R234"/>
  <c r="R233"/>
  <c r="P234"/>
  <c r="P233"/>
  <c r="BI229"/>
  <c r="BH229"/>
  <c r="BG229"/>
  <c r="BF229"/>
  <c r="T229"/>
  <c r="R229"/>
  <c r="P229"/>
  <c r="BI225"/>
  <c r="BH225"/>
  <c r="BG225"/>
  <c r="BF225"/>
  <c r="T225"/>
  <c r="R225"/>
  <c r="P225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2"/>
  <c r="BH162"/>
  <c r="BG162"/>
  <c r="BF162"/>
  <c r="T162"/>
  <c r="R162"/>
  <c r="P162"/>
  <c r="BI152"/>
  <c r="BH152"/>
  <c r="BG152"/>
  <c r="BF152"/>
  <c r="T152"/>
  <c r="R152"/>
  <c r="P152"/>
  <c r="BI137"/>
  <c r="BH137"/>
  <c r="BG137"/>
  <c r="BF137"/>
  <c r="T137"/>
  <c r="R137"/>
  <c r="P137"/>
  <c r="BI133"/>
  <c r="BH133"/>
  <c r="BG133"/>
  <c r="BF133"/>
  <c r="T133"/>
  <c r="R133"/>
  <c r="P133"/>
  <c r="BI119"/>
  <c r="BH119"/>
  <c r="BG119"/>
  <c r="BF119"/>
  <c r="T119"/>
  <c r="R119"/>
  <c r="P119"/>
  <c r="BI110"/>
  <c r="BH110"/>
  <c r="BG110"/>
  <c r="BF110"/>
  <c r="T110"/>
  <c r="T102"/>
  <c r="R110"/>
  <c r="P110"/>
  <c r="BI103"/>
  <c r="BH103"/>
  <c r="BG103"/>
  <c r="BF103"/>
  <c r="T103"/>
  <c r="R103"/>
  <c r="P103"/>
  <c r="F94"/>
  <c r="E92"/>
  <c r="F52"/>
  <c r="E50"/>
  <c r="J24"/>
  <c r="E24"/>
  <c r="J55"/>
  <c r="J23"/>
  <c r="J21"/>
  <c r="E21"/>
  <c r="J96"/>
  <c r="J20"/>
  <c r="J18"/>
  <c r="E18"/>
  <c r="F97"/>
  <c r="J17"/>
  <c r="J15"/>
  <c r="E15"/>
  <c r="F54"/>
  <c r="J14"/>
  <c r="J12"/>
  <c r="J94"/>
  <c r="E7"/>
  <c r="E48"/>
  <c i="1" r="L50"/>
  <c r="AM50"/>
  <c r="AM49"/>
  <c r="L49"/>
  <c r="AM47"/>
  <c r="L47"/>
  <c r="L45"/>
  <c r="L44"/>
  <c i="4" r="BK222"/>
  <c i="2" r="J229"/>
  <c r="J562"/>
  <c i="4" r="BK283"/>
  <c r="J385"/>
  <c i="2" r="BK588"/>
  <c r="J334"/>
  <c i="3" r="J165"/>
  <c i="4" r="J100"/>
  <c r="BK142"/>
  <c i="2" r="BK606"/>
  <c r="BK418"/>
  <c i="4" r="BK258"/>
  <c r="BK116"/>
  <c r="J331"/>
  <c r="J312"/>
  <c r="BK346"/>
  <c i="2" r="BK413"/>
  <c r="BK466"/>
  <c r="J374"/>
  <c i="4" r="BK176"/>
  <c i="2" r="J218"/>
  <c r="BK602"/>
  <c i="3" r="J95"/>
  <c i="4" r="BK351"/>
  <c r="BK120"/>
  <c i="2" r="BK521"/>
  <c r="BK531"/>
  <c i="4" r="BK302"/>
  <c r="J353"/>
  <c i="5" r="BK108"/>
  <c i="2" r="BK518"/>
  <c i="3" r="BK195"/>
  <c i="4" r="J379"/>
  <c r="BK237"/>
  <c i="2" r="BK491"/>
  <c i="3" r="BK151"/>
  <c i="4" r="BK183"/>
  <c r="BK214"/>
  <c i="2" r="J422"/>
  <c r="J576"/>
  <c i="3" r="J102"/>
  <c i="4" r="J137"/>
  <c r="J358"/>
  <c r="BK250"/>
  <c r="J334"/>
  <c i="2" r="BK409"/>
  <c i="4" r="J189"/>
  <c r="BK376"/>
  <c i="2" r="J524"/>
  <c i="4" r="J92"/>
  <c r="BK280"/>
  <c r="J227"/>
  <c i="2" r="J250"/>
  <c r="F34"/>
  <c r="J499"/>
  <c i="3" r="J188"/>
  <c i="4" r="J155"/>
  <c r="J232"/>
  <c i="2" r="J193"/>
  <c i="3" r="J91"/>
  <c i="4" r="J195"/>
  <c r="J172"/>
  <c i="2" r="J355"/>
  <c i="4" r="J207"/>
  <c i="2" r="BK576"/>
  <c r="J286"/>
  <c r="F35"/>
  <c r="BK450"/>
  <c i="3" r="BK102"/>
  <c i="4" r="J325"/>
  <c r="J266"/>
  <c i="2" r="J239"/>
  <c i="3" r="BK192"/>
  <c i="4" r="BK331"/>
  <c i="2" r="J483"/>
  <c i="3" r="BK85"/>
  <c i="4" r="BK305"/>
  <c r="J317"/>
  <c i="2" r="J119"/>
  <c i="3" r="BK185"/>
  <c i="4" r="J346"/>
  <c i="2" r="J454"/>
  <c i="3" r="BK143"/>
  <c i="4" r="BK100"/>
  <c i="2" r="J185"/>
  <c r="J444"/>
  <c r="J278"/>
  <c r="J413"/>
  <c r="BK270"/>
  <c r="J539"/>
  <c i="4" r="BK203"/>
  <c r="BK317"/>
  <c i="5" r="J110"/>
  <c i="2" r="BK193"/>
  <c i="4" r="J164"/>
  <c r="J217"/>
  <c i="2" r="J266"/>
  <c i="4" r="J180"/>
  <c i="2" r="J270"/>
  <c i="4" r="BK207"/>
  <c r="BK126"/>
  <c i="2" r="BK208"/>
  <c i="4" r="J192"/>
  <c r="BK334"/>
  <c r="J229"/>
  <c i="2" r="F37"/>
  <c r="BK334"/>
  <c i="4" r="J288"/>
  <c r="BK323"/>
  <c i="5" r="J102"/>
  <c i="2" r="J458"/>
  <c i="3" r="BK147"/>
  <c i="4" r="BK146"/>
  <c i="2" r="J551"/>
  <c r="J495"/>
  <c r="J506"/>
  <c i="4" r="BK270"/>
  <c r="J340"/>
  <c i="2" r="BK315"/>
  <c r="J418"/>
  <c i="3" r="J127"/>
  <c i="4" r="J366"/>
  <c i="2" r="J602"/>
  <c r="J291"/>
  <c i="4" r="BK162"/>
  <c r="BK106"/>
  <c r="J246"/>
  <c r="BK362"/>
  <c i="2" r="BK539"/>
  <c r="J527"/>
  <c i="3" r="BK123"/>
  <c i="4" r="BK186"/>
  <c i="2" r="J450"/>
  <c r="BK392"/>
  <c i="4" r="BK137"/>
  <c r="J168"/>
  <c r="BK312"/>
  <c r="BK172"/>
  <c i="2" r="BK551"/>
  <c r="J566"/>
  <c r="BK198"/>
  <c r="BK399"/>
  <c r="J516"/>
  <c r="J254"/>
  <c i="3" r="BK158"/>
  <c i="4" r="J382"/>
  <c r="BK320"/>
  <c i="2" r="BK229"/>
  <c r="BK328"/>
  <c i="3" r="J177"/>
  <c i="2" r="BK282"/>
  <c r="BK374"/>
  <c r="J392"/>
  <c r="BK506"/>
  <c r="J612"/>
  <c r="J370"/>
  <c r="J555"/>
  <c r="J405"/>
  <c i="3" r="J85"/>
  <c r="BK177"/>
  <c i="4" r="BK155"/>
  <c r="BK168"/>
  <c r="J290"/>
  <c r="J388"/>
  <c r="BK388"/>
  <c r="J376"/>
  <c r="BK370"/>
  <c r="J142"/>
  <c i="2" r="J559"/>
  <c r="BK110"/>
  <c r="BK503"/>
  <c r="J475"/>
  <c r="J282"/>
  <c i="4" r="BK96"/>
  <c r="J131"/>
  <c r="BK353"/>
  <c i="2" r="J606"/>
  <c r="BK516"/>
  <c i="3" r="J119"/>
  <c i="4" r="BK199"/>
  <c r="J112"/>
  <c i="2" r="BK258"/>
  <c i="3" r="BK131"/>
  <c i="4" r="BK112"/>
  <c r="J123"/>
  <c r="BK310"/>
  <c i="5" r="J90"/>
  <c i="2" r="J198"/>
  <c r="BK524"/>
  <c i="4" r="BK232"/>
  <c r="J270"/>
  <c i="2" r="BK495"/>
  <c i="4" r="BK242"/>
  <c r="BK274"/>
  <c i="5" r="BK98"/>
  <c i="2" r="BK355"/>
  <c r="BK547"/>
  <c r="BK562"/>
  <c r="J544"/>
  <c r="BK559"/>
  <c i="3" r="BK127"/>
  <c i="4" r="J299"/>
  <c r="BK195"/>
  <c r="BK288"/>
  <c i="2" r="J213"/>
  <c r="J344"/>
  <c i="4" r="J235"/>
  <c i="2" r="BK544"/>
  <c i="4" r="J162"/>
  <c i="2" r="J509"/>
  <c r="J225"/>
  <c r="BK246"/>
  <c r="J258"/>
  <c r="BK291"/>
  <c r="BK527"/>
  <c i="3" r="BK119"/>
  <c i="4" r="BK290"/>
  <c r="BK211"/>
  <c r="BK109"/>
  <c r="BK391"/>
  <c r="BK343"/>
  <c r="J250"/>
  <c i="2" r="BK370"/>
  <c r="J133"/>
  <c r="J137"/>
  <c r="BK295"/>
  <c i="3" r="BK188"/>
  <c i="4" r="BK286"/>
  <c r="J134"/>
  <c i="2" r="BK426"/>
  <c r="J152"/>
  <c i="3" r="J158"/>
  <c i="4" r="J343"/>
  <c i="2" r="J262"/>
  <c i="3" r="J192"/>
  <c i="5" r="J98"/>
  <c i="2" r="J535"/>
  <c r="BK454"/>
  <c i="4" r="J183"/>
  <c i="2" r="J203"/>
  <c r="BK479"/>
  <c i="3" r="J195"/>
  <c i="4" r="J283"/>
  <c r="BK293"/>
  <c i="2" r="J208"/>
  <c i="4" r="BK134"/>
  <c i="2" r="BK596"/>
  <c r="F36"/>
  <c r="J430"/>
  <c i="4" r="J126"/>
  <c r="J106"/>
  <c i="2" r="J541"/>
  <c i="1" r="AS54"/>
  <c i="2" r="BK250"/>
  <c i="3" r="J139"/>
  <c i="4" r="J302"/>
  <c r="J176"/>
  <c r="BK123"/>
  <c i="2" r="BK513"/>
  <c r="BK152"/>
  <c i="4" r="BK246"/>
  <c r="J349"/>
  <c i="2" r="BK172"/>
  <c i="4" r="BK131"/>
  <c i="2" r="J531"/>
  <c i="5" r="BK110"/>
  <c i="2" r="BK430"/>
  <c i="4" r="J362"/>
  <c i="2" r="BK475"/>
  <c r="BK483"/>
  <c r="J315"/>
  <c r="BK103"/>
  <c i="4" r="BK328"/>
  <c i="5" r="BK90"/>
  <c i="2" r="J572"/>
  <c i="3" r="J131"/>
  <c i="4" r="J222"/>
  <c r="J296"/>
  <c r="J116"/>
  <c i="2" r="J366"/>
  <c r="BK119"/>
  <c r="J521"/>
  <c r="J503"/>
  <c r="J580"/>
  <c r="J110"/>
  <c i="3" r="J151"/>
  <c i="4" r="BK192"/>
  <c r="BK219"/>
  <c r="BK314"/>
  <c r="J286"/>
  <c r="BK240"/>
  <c r="J310"/>
  <c i="5" r="BK102"/>
  <c i="2" r="J274"/>
  <c r="BK422"/>
  <c r="BK225"/>
  <c i="3" r="J123"/>
  <c i="4" r="BK308"/>
  <c r="BK325"/>
  <c i="2" r="BK470"/>
  <c r="BK181"/>
  <c i="4" r="J308"/>
  <c r="BK180"/>
  <c i="2" r="BK262"/>
  <c i="4" r="BK373"/>
  <c r="J237"/>
  <c i="2" r="BK555"/>
  <c i="5" r="BK87"/>
  <c i="2" r="J518"/>
  <c i="4" r="J328"/>
  <c i="2" r="BK254"/>
  <c r="J162"/>
  <c r="J466"/>
  <c i="4" r="BK385"/>
  <c r="J314"/>
  <c i="2" r="J426"/>
  <c i="3" r="BK106"/>
  <c i="2" r="BK535"/>
  <c i="4" r="BK349"/>
  <c r="J351"/>
  <c i="2" r="BK405"/>
  <c r="BK266"/>
  <c i="4" r="J274"/>
  <c r="J199"/>
  <c i="2" r="J308"/>
  <c r="BK185"/>
  <c i="4" r="J240"/>
  <c r="J293"/>
  <c r="J337"/>
  <c i="2" r="J34"/>
  <c r="BK572"/>
  <c r="BK176"/>
  <c r="BK499"/>
  <c r="J470"/>
  <c r="BK203"/>
  <c r="BK133"/>
  <c r="BK286"/>
  <c r="J246"/>
  <c i="3" r="BK135"/>
  <c r="BK95"/>
  <c i="4" r="J262"/>
  <c r="J277"/>
  <c r="BK164"/>
  <c r="BK337"/>
  <c r="J305"/>
  <c r="J224"/>
  <c r="J146"/>
  <c i="5" r="BK95"/>
  <c i="2" r="BK278"/>
  <c r="J234"/>
  <c r="BK566"/>
  <c r="J176"/>
  <c i="4" r="J258"/>
  <c r="J211"/>
  <c r="J373"/>
  <c r="J280"/>
  <c i="2" r="BK344"/>
  <c r="BK218"/>
  <c i="4" r="BK92"/>
  <c r="BK299"/>
  <c i="5" r="J106"/>
  <c i="2" r="BK366"/>
  <c i="3" r="J135"/>
  <c i="4" r="BK235"/>
  <c r="J320"/>
  <c r="J370"/>
  <c i="5" r="J87"/>
  <c i="2" r="BK274"/>
  <c r="J103"/>
  <c i="3" r="J106"/>
  <c i="4" r="BK358"/>
  <c i="2" r="J547"/>
  <c i="4" r="J152"/>
  <c r="BK217"/>
  <c r="BK254"/>
  <c i="2" r="BK162"/>
  <c r="BK458"/>
  <c i="5" r="J95"/>
  <c i="2" r="J399"/>
  <c r="J513"/>
  <c r="J295"/>
  <c i="3" r="J185"/>
  <c i="4" r="BK227"/>
  <c r="BK382"/>
  <c i="2" r="J409"/>
  <c r="J300"/>
  <c i="3" r="J143"/>
  <c i="4" r="BK296"/>
  <c i="2" r="BK300"/>
  <c r="J596"/>
  <c i="4" r="J109"/>
  <c r="J219"/>
  <c i="2" r="BK509"/>
  <c r="J491"/>
  <c i="4" r="J157"/>
  <c r="BK366"/>
  <c i="2" r="BK444"/>
  <c i="4" r="J120"/>
  <c r="BK262"/>
  <c r="BK224"/>
  <c i="2" r="J479"/>
  <c r="J172"/>
  <c i="4" r="J254"/>
  <c i="5" r="J108"/>
  <c i="2" r="BK487"/>
  <c i="4" r="BK277"/>
  <c r="J214"/>
  <c i="2" r="BK137"/>
  <c r="BK239"/>
  <c i="4" r="BK266"/>
  <c r="BK379"/>
  <c r="J203"/>
  <c i="2" r="BK541"/>
  <c r="J328"/>
  <c i="4" r="BK229"/>
  <c r="J96"/>
  <c r="BK159"/>
  <c i="2" r="J487"/>
  <c i="3" r="BK139"/>
  <c i="4" r="BK157"/>
  <c i="2" r="J181"/>
  <c i="3" r="BK91"/>
  <c i="2" r="BK213"/>
  <c i="3" r="J147"/>
  <c i="4" r="J186"/>
  <c r="J159"/>
  <c i="2" r="BK612"/>
  <c i="4" r="J323"/>
  <c r="J391"/>
  <c i="2" r="BK580"/>
  <c i="3" r="BK165"/>
  <c i="4" r="BK340"/>
  <c i="2" r="BK308"/>
  <c i="4" r="BK189"/>
  <c i="2" r="J588"/>
  <c i="4" r="J242"/>
  <c r="BK152"/>
  <c i="2" r="BK234"/>
  <c i="5" r="BK106"/>
  <c i="2" l="1" r="P102"/>
  <c r="R102"/>
  <c r="R197"/>
  <c r="BK457"/>
  <c r="J457"/>
  <c r="J75"/>
  <c r="T197"/>
  <c r="P249"/>
  <c r="T457"/>
  <c r="BK565"/>
  <c r="J565"/>
  <c r="J78"/>
  <c i="3" r="BK184"/>
  <c r="J184"/>
  <c r="J62"/>
  <c i="2" r="BK197"/>
  <c r="J197"/>
  <c r="J65"/>
  <c r="P277"/>
  <c r="T412"/>
  <c r="P565"/>
  <c r="T118"/>
  <c r="T299"/>
  <c r="BK554"/>
  <c r="J554"/>
  <c r="J77"/>
  <c r="BK595"/>
  <c r="J595"/>
  <c r="J80"/>
  <c i="3" r="P84"/>
  <c r="P83"/>
  <c r="P82"/>
  <c i="1" r="AU56"/>
  <c i="2" r="P197"/>
  <c r="BK277"/>
  <c r="J277"/>
  <c r="J71"/>
  <c r="T530"/>
  <c r="R118"/>
  <c r="T217"/>
  <c r="R277"/>
  <c r="P412"/>
  <c r="P554"/>
  <c r="R595"/>
  <c i="3" r="T184"/>
  <c i="2" r="BK217"/>
  <c r="J217"/>
  <c r="J66"/>
  <c r="T249"/>
  <c r="BK412"/>
  <c r="J412"/>
  <c r="J74"/>
  <c r="BK118"/>
  <c r="J118"/>
  <c r="J63"/>
  <c r="R299"/>
  <c r="P530"/>
  <c r="R565"/>
  <c i="3" r="P184"/>
  <c r="R184"/>
  <c i="2" r="T180"/>
  <c r="T277"/>
  <c r="R412"/>
  <c r="T554"/>
  <c r="T595"/>
  <c i="3" r="R84"/>
  <c r="R83"/>
  <c r="R82"/>
  <c i="2" r="R180"/>
  <c r="R117"/>
  <c r="BK249"/>
  <c r="J249"/>
  <c r="J70"/>
  <c r="R530"/>
  <c r="P217"/>
  <c r="R457"/>
  <c r="T565"/>
  <c i="3" r="BK84"/>
  <c r="J84"/>
  <c r="J61"/>
  <c i="4" r="T91"/>
  <c r="BK357"/>
  <c r="BK356"/>
  <c r="J356"/>
  <c r="J68"/>
  <c i="2" r="P118"/>
  <c r="BK299"/>
  <c r="J299"/>
  <c r="J73"/>
  <c i="4" r="P91"/>
  <c r="P105"/>
  <c r="P104"/>
  <c r="BK130"/>
  <c r="J130"/>
  <c r="J64"/>
  <c r="T130"/>
  <c r="R141"/>
  <c r="P357"/>
  <c r="P356"/>
  <c r="P151"/>
  <c r="P140"/>
  <c i="5" r="P86"/>
  <c r="BK94"/>
  <c r="J94"/>
  <c r="J62"/>
  <c r="T94"/>
  <c i="2" r="BK180"/>
  <c r="J180"/>
  <c r="J64"/>
  <c r="R217"/>
  <c r="R249"/>
  <c r="R237"/>
  <c r="P457"/>
  <c r="R554"/>
  <c r="P595"/>
  <c i="3" r="T84"/>
  <c i="4" r="BK91"/>
  <c r="J91"/>
  <c r="J61"/>
  <c r="BK105"/>
  <c r="J105"/>
  <c r="J63"/>
  <c r="R105"/>
  <c r="R104"/>
  <c r="P130"/>
  <c r="BK141"/>
  <c r="J141"/>
  <c r="J66"/>
  <c r="T141"/>
  <c r="T357"/>
  <c r="T356"/>
  <c r="T151"/>
  <c r="T140"/>
  <c i="5" r="BK86"/>
  <c r="J86"/>
  <c r="J61"/>
  <c r="R86"/>
  <c r="R94"/>
  <c r="R105"/>
  <c i="2" r="P180"/>
  <c r="P299"/>
  <c r="BK530"/>
  <c r="J530"/>
  <c r="J76"/>
  <c i="4" r="R91"/>
  <c r="T105"/>
  <c r="T104"/>
  <c r="R130"/>
  <c r="P141"/>
  <c r="R357"/>
  <c r="R356"/>
  <c r="R151"/>
  <c r="R140"/>
  <c i="5" r="T86"/>
  <c r="P94"/>
  <c r="BK105"/>
  <c r="J105"/>
  <c r="J64"/>
  <c r="P105"/>
  <c r="T105"/>
  <c i="2" r="BK579"/>
  <c r="J579"/>
  <c r="J79"/>
  <c r="BK238"/>
  <c r="J238"/>
  <c r="J69"/>
  <c r="BK294"/>
  <c r="J294"/>
  <c r="J72"/>
  <c r="BK102"/>
  <c r="J102"/>
  <c r="J61"/>
  <c r="BK233"/>
  <c r="J233"/>
  <c r="J67"/>
  <c i="5" r="BK101"/>
  <c r="J101"/>
  <c r="J63"/>
  <c i="4" r="R90"/>
  <c r="J357"/>
  <c r="J69"/>
  <c i="5" r="J80"/>
  <c i="4" r="BK151"/>
  <c r="J151"/>
  <c r="J67"/>
  <c i="5" r="F80"/>
  <c r="J52"/>
  <c r="BE90"/>
  <c r="BE106"/>
  <c r="F81"/>
  <c r="BE108"/>
  <c r="J81"/>
  <c r="BE98"/>
  <c i="4" r="BK104"/>
  <c r="J104"/>
  <c r="J62"/>
  <c i="5" r="E74"/>
  <c r="BE110"/>
  <c r="BE87"/>
  <c r="BE95"/>
  <c r="BE102"/>
  <c i="4" r="BE92"/>
  <c r="BE100"/>
  <c r="BE106"/>
  <c r="BE168"/>
  <c r="BE192"/>
  <c r="BE235"/>
  <c r="BE242"/>
  <c r="BE134"/>
  <c r="BE232"/>
  <c r="BE240"/>
  <c r="BE302"/>
  <c r="BE314"/>
  <c r="F54"/>
  <c r="J86"/>
  <c r="BE137"/>
  <c r="BE296"/>
  <c r="BE343"/>
  <c r="J54"/>
  <c r="BE120"/>
  <c r="BE176"/>
  <c r="BE180"/>
  <c r="BE183"/>
  <c r="BE186"/>
  <c r="BE274"/>
  <c r="BE288"/>
  <c r="BE293"/>
  <c r="BE362"/>
  <c r="F86"/>
  <c r="BE203"/>
  <c r="BE227"/>
  <c r="BE270"/>
  <c r="BE283"/>
  <c r="BE320"/>
  <c r="BE331"/>
  <c r="BE337"/>
  <c r="BE349"/>
  <c r="BE353"/>
  <c r="BE382"/>
  <c r="BE172"/>
  <c r="BE219"/>
  <c r="BE229"/>
  <c r="BE250"/>
  <c r="BE290"/>
  <c r="BE310"/>
  <c r="BE328"/>
  <c r="BE334"/>
  <c r="BE385"/>
  <c r="BE323"/>
  <c r="BE325"/>
  <c r="BE366"/>
  <c r="BE370"/>
  <c r="BE388"/>
  <c r="BE131"/>
  <c r="BE155"/>
  <c r="BE164"/>
  <c r="BE199"/>
  <c r="BE207"/>
  <c r="BE217"/>
  <c r="BE224"/>
  <c r="BE317"/>
  <c r="BE351"/>
  <c r="BE373"/>
  <c r="BE376"/>
  <c r="BE379"/>
  <c r="BE189"/>
  <c r="BE312"/>
  <c r="BE340"/>
  <c r="BE346"/>
  <c r="BE358"/>
  <c r="BE391"/>
  <c r="J52"/>
  <c r="BE162"/>
  <c r="BE214"/>
  <c r="BE299"/>
  <c i="3" r="BK83"/>
  <c r="BK82"/>
  <c r="J82"/>
  <c i="4" r="E48"/>
  <c r="BE254"/>
  <c r="BE277"/>
  <c r="BE305"/>
  <c r="BE308"/>
  <c r="BE112"/>
  <c r="BE237"/>
  <c r="BE258"/>
  <c r="BE96"/>
  <c r="BE116"/>
  <c r="BE123"/>
  <c r="BE142"/>
  <c r="BE152"/>
  <c r="BE159"/>
  <c r="BE195"/>
  <c r="BE286"/>
  <c r="BE109"/>
  <c r="BE157"/>
  <c r="BE211"/>
  <c r="BE262"/>
  <c r="BE280"/>
  <c r="BE126"/>
  <c r="BE146"/>
  <c r="BE222"/>
  <c r="BE246"/>
  <c r="BE266"/>
  <c i="3" r="F55"/>
  <c r="J79"/>
  <c r="E48"/>
  <c r="BE119"/>
  <c r="BE147"/>
  <c r="J76"/>
  <c r="BE135"/>
  <c r="BE158"/>
  <c r="F78"/>
  <c r="BE123"/>
  <c r="BE139"/>
  <c r="BE192"/>
  <c r="J54"/>
  <c r="BE127"/>
  <c r="BE188"/>
  <c r="BE185"/>
  <c r="BE195"/>
  <c r="BE91"/>
  <c r="BE151"/>
  <c r="BE106"/>
  <c r="BE143"/>
  <c r="BE95"/>
  <c r="BE131"/>
  <c r="BE165"/>
  <c i="2" r="BK117"/>
  <c r="J117"/>
  <c r="J62"/>
  <c i="3" r="BE85"/>
  <c r="BE102"/>
  <c r="BE177"/>
  <c i="2" r="E90"/>
  <c r="BE162"/>
  <c r="BE185"/>
  <c r="BE198"/>
  <c r="BE234"/>
  <c r="BE254"/>
  <c r="BE274"/>
  <c r="BE479"/>
  <c r="BE487"/>
  <c r="BE499"/>
  <c r="BE503"/>
  <c r="BE524"/>
  <c r="BE527"/>
  <c r="BE531"/>
  <c r="BE541"/>
  <c r="BE544"/>
  <c r="BE551"/>
  <c i="1" r="BA55"/>
  <c i="2" r="F55"/>
  <c r="J97"/>
  <c r="BE110"/>
  <c r="BE119"/>
  <c r="BE278"/>
  <c r="BE344"/>
  <c r="BE392"/>
  <c r="BE405"/>
  <c r="BE409"/>
  <c r="BE562"/>
  <c r="BE572"/>
  <c r="BE576"/>
  <c r="BE588"/>
  <c r="BE208"/>
  <c r="BE470"/>
  <c r="BE483"/>
  <c r="BE172"/>
  <c r="BE218"/>
  <c r="BE334"/>
  <c r="J54"/>
  <c r="F96"/>
  <c r="BE103"/>
  <c r="BE176"/>
  <c r="BE181"/>
  <c r="BE203"/>
  <c r="BE225"/>
  <c r="BE300"/>
  <c r="BE308"/>
  <c r="BE413"/>
  <c r="BE466"/>
  <c r="BE475"/>
  <c r="BE491"/>
  <c r="BE509"/>
  <c r="BE513"/>
  <c r="BE516"/>
  <c r="BE518"/>
  <c r="BE521"/>
  <c i="1" r="AW55"/>
  <c r="BB55"/>
  <c i="2" r="BE133"/>
  <c r="BE137"/>
  <c r="BE258"/>
  <c r="BE418"/>
  <c r="BE422"/>
  <c r="BE430"/>
  <c r="BE547"/>
  <c r="BE152"/>
  <c r="BE282"/>
  <c r="BE286"/>
  <c r="BE291"/>
  <c r="BE295"/>
  <c r="BE328"/>
  <c r="BE355"/>
  <c r="BE366"/>
  <c r="BE450"/>
  <c r="BE454"/>
  <c r="J52"/>
  <c r="BE193"/>
  <c r="BE229"/>
  <c r="BE239"/>
  <c r="BE246"/>
  <c r="BE250"/>
  <c r="BE262"/>
  <c r="BE266"/>
  <c r="BE370"/>
  <c r="BE374"/>
  <c r="BE399"/>
  <c r="BE444"/>
  <c r="BE458"/>
  <c r="BE495"/>
  <c r="BE506"/>
  <c r="BE535"/>
  <c r="BE539"/>
  <c r="BE555"/>
  <c r="BE559"/>
  <c r="BE566"/>
  <c r="BE580"/>
  <c r="BE596"/>
  <c r="BE602"/>
  <c r="BE606"/>
  <c i="1" r="BC55"/>
  <c i="2" r="BE213"/>
  <c r="BE270"/>
  <c r="BE315"/>
  <c r="BE426"/>
  <c r="BE612"/>
  <c i="1" r="BD55"/>
  <c i="3" r="J34"/>
  <c i="1" r="AW56"/>
  <c i="4" r="F36"/>
  <c i="1" r="BC57"/>
  <c i="3" r="F34"/>
  <c i="1" r="BA56"/>
  <c i="5" r="F35"/>
  <c i="1" r="BB58"/>
  <c i="3" r="F35"/>
  <c i="1" r="BB56"/>
  <c i="3" r="J30"/>
  <c i="5" r="J34"/>
  <c i="1" r="AW58"/>
  <c i="3" r="F37"/>
  <c i="1" r="BD56"/>
  <c i="5" r="F34"/>
  <c i="1" r="BA58"/>
  <c i="4" r="F35"/>
  <c i="1" r="BB57"/>
  <c i="4" r="F34"/>
  <c i="1" r="BA57"/>
  <c i="4" r="J34"/>
  <c i="1" r="AW57"/>
  <c i="4" r="F37"/>
  <c i="1" r="BD57"/>
  <c i="5" r="F36"/>
  <c i="1" r="BC58"/>
  <c i="3" r="F36"/>
  <c i="1" r="BC56"/>
  <c i="5" r="F37"/>
  <c i="1" r="BD58"/>
  <c i="2" l="1" r="T237"/>
  <c i="3" r="T83"/>
  <c r="T82"/>
  <c i="5" r="P85"/>
  <c r="P84"/>
  <c i="1" r="AU58"/>
  <c i="4" r="P90"/>
  <c r="P89"/>
  <c i="1" r="AU57"/>
  <c i="5" r="R85"/>
  <c r="R84"/>
  <c i="2" r="P117"/>
  <c r="P101"/>
  <c i="4" r="T90"/>
  <c r="T89"/>
  <c r="R89"/>
  <c i="5" r="T85"/>
  <c r="T84"/>
  <c i="2" r="R101"/>
  <c r="R100"/>
  <c r="T117"/>
  <c r="T101"/>
  <c r="T100"/>
  <c r="P237"/>
  <c r="BK237"/>
  <c r="J237"/>
  <c r="J68"/>
  <c i="5" r="BK85"/>
  <c r="J85"/>
  <c r="J60"/>
  <c i="4" r="BK90"/>
  <c r="J90"/>
  <c r="J60"/>
  <c r="BK140"/>
  <c r="J140"/>
  <c r="J65"/>
  <c i="1" r="AG56"/>
  <c i="3" r="J83"/>
  <c r="J60"/>
  <c r="J59"/>
  <c i="2" r="BK101"/>
  <c r="J101"/>
  <c r="J60"/>
  <c i="4" r="F33"/>
  <c i="1" r="AZ57"/>
  <c i="2" r="F33"/>
  <c i="1" r="AZ55"/>
  <c i="4" r="J33"/>
  <c i="1" r="AV57"/>
  <c r="AT57"/>
  <c r="BC54"/>
  <c r="AY54"/>
  <c i="3" r="F33"/>
  <c i="1" r="AZ56"/>
  <c i="2" r="J33"/>
  <c i="1" r="AV55"/>
  <c r="AT55"/>
  <c i="3" r="J33"/>
  <c i="1" r="AV56"/>
  <c r="AT56"/>
  <c r="AN56"/>
  <c r="BB54"/>
  <c r="W31"/>
  <c i="5" r="J33"/>
  <c i="1" r="AV58"/>
  <c r="AT58"/>
  <c i="5" r="F33"/>
  <c i="1" r="AZ58"/>
  <c r="BA54"/>
  <c r="AW54"/>
  <c r="AK30"/>
  <c r="BD54"/>
  <c r="W33"/>
  <c i="2" l="1" r="P100"/>
  <c i="1" r="AU55"/>
  <c i="5" r="BK84"/>
  <c r="J84"/>
  <c r="J59"/>
  <c i="4" r="BK89"/>
  <c r="J89"/>
  <c r="J59"/>
  <c i="3" r="J39"/>
  <c i="2" r="BK100"/>
  <c r="J100"/>
  <c i="1" r="W32"/>
  <c i="2" r="J30"/>
  <c i="1" r="AG55"/>
  <c r="W30"/>
  <c r="AZ54"/>
  <c r="W29"/>
  <c r="AU54"/>
  <c r="AX54"/>
  <c i="2" l="1" r="J39"/>
  <c r="J59"/>
  <c i="1" r="AN55"/>
  <c i="5" r="J30"/>
  <c i="1" r="AG58"/>
  <c i="4" r="J30"/>
  <c i="1" r="AG57"/>
  <c r="AN57"/>
  <c r="AV54"/>
  <c r="AK29"/>
  <c i="5" l="1" r="J39"/>
  <c i="4" r="J39"/>
  <c i="1" r="AN58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<sst xmlns="http://schemas.openxmlformats.org/spreadsheetml/2006/main">
  <si>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</si>
  <si>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</si>
  <si>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</si>
  <si>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</si>
  <si>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</si>
  <si>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{38892cb7-ba7d-422b-b459-2d511c68949b}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</si>
  <si>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</si>
  <si>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</si>
  <si>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</si>
  <si>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</si>
  <si>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</si>
  <si>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</si>
  <si>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</si>
  <si>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</si>
  <si>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639210009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</si>
  <si>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</si>
  <si>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</si>
  <si>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 Kralice nad Oslavou ON oprava střechy</t>
  </si>
  <si>
    <t>KSO:</t>
  </si>
  <si>
    <t/>
  </si>
  <si>
    <t>CC-CZ:</t>
  </si>
  <si>
    <t>Místo:</t>
  </si>
  <si>
    <t xml:space="preserve"> </t>
  </si>
  <si>
    <t>Datum:</t>
  </si>
  <si>
    <t>13. 10. 2021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</si>
  <si>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</si>
  <si>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</si>
  <si>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</si>
  <si>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</si>
  <si>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</si>
  <si>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</si>
  <si>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</si>
  <si>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</si>
  <si>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</si>
  <si>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</si>
  <si>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</si>
  <si>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</si>
  <si>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</si>
  <si>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</si>
  <si>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</si>
  <si>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</si>
  <si>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</si>
  <si>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</si>
  <si>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</si>
  <si>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</si>
  <si>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</si>
  <si>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</si>
  <si>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</si>
  <si>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</si>
  <si>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</si>
  <si>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</si>
  <si>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</si>
  <si>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</si>
  <si>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</si>
  <si>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</si>
  <si>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</si>
  <si>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</si>
  <si>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</si>
  <si>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</si>
  <si>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</si>
  <si>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</si>
  <si>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</si>
  <si>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</si>
  <si>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</si>
  <si>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</si>
  <si>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</si>
  <si>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</si>
  <si>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</si>
  <si>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</si>
  <si>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</si>
  <si>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</si>
  <si>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</si>
  <si>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</si>
  <si>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</si>
  <si>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</si>
  <si>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Stavební řešení </t>
  </si>
  <si>
    <t>STA</t>
  </si>
  <si>
    <t>1</t>
  </si>
  <si>
    <t>{96befd54-d260-4036-9764-8717d8270e5d}</t>
  </si>
  <si>
    <t>2</t>
  </si>
  <si>
    <t>02</t>
  </si>
  <si>
    <t xml:space="preserve">Bourací práce </t>
  </si>
  <si>
    <t>{556bb04b-bc8f-4b3f-8002-bb135bcb6400}</t>
  </si>
  <si>
    <t>03</t>
  </si>
  <si>
    <t>Elektroinstalace, hromosvod</t>
  </si>
  <si>
    <t>{e5618fff-aef1-461c-b451-56d7836f5e9b}</t>
  </si>
  <si>
    <t>04</t>
  </si>
  <si>
    <t>Vedlejší a ostatní náklady</t>
  </si>
  <si>
    <t>{0dd6314e-5073-45f6-91c0-c4361ff0a5b3}</t>
  </si>
  <si>
    <t>KRYCÍ LIST SOUPISU PRACÍ</t>
  </si>
  <si>
    <t>Objekt:</t>
  </si>
  <si>
    <t xml:space="preserve">01 - Stavební řešení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</si>
  <si>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</si>
  <si>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</si>
  <si>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</si>
  <si>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</si>
  <si>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</si>
  <si>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</si>
  <si>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</si>
  <si>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</si>
  <si>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</si>
  <si>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</si>
  <si>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</si>
  <si>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</si>
  <si>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</si>
  <si>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</si>
  <si>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</si>
  <si>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</si>
  <si>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</si>
  <si>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</si>
  <si>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</si>
  <si>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</si>
  <si>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</si>
  <si>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</si>
  <si>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</si>
  <si>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</si>
  <si>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</si>
  <si>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</si>
  <si>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</si>
  <si>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</si>
  <si>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</si>
  <si>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</si>
  <si>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</si>
  <si>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</si>
  <si>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</si>
  <si>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</si>
  <si>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</si>
  <si>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</si>
  <si>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</si>
  <si>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</si>
  <si>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</si>
  <si>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</si>
  <si>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</si>
  <si>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</si>
  <si>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</si>
  <si>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</si>
  <si>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314231185</t>
  </si>
  <si>
    <t>Zdivo komínů a ventilací z cihel děrovaných lícových P 60 dl 240 mm na MVC včetně spárování</t>
  </si>
  <si>
    <t>m3</t>
  </si>
  <si>
    <t>CS ÚRS 2023 01</t>
  </si>
  <si>
    <t>4</t>
  </si>
  <si>
    <t>982732169</t>
  </si>
  <si>
    <t>PP</t>
  </si>
  <si>
    <t>Zdivo komínů a ventilací volně stojících z cihel pálených lícových včetně spárování, pevnosti P 60, na maltu MVC dl. 240 mm (německý formát 240x115x71 mm) děrovaných</t>
  </si>
  <si>
    <t>Online PSC</t>
  </si>
  <si>
    <t>https://podminky.urs.cz/item/CS_URS_2023_01/314231185</t>
  </si>
  <si>
    <t>VV</t>
  </si>
  <si>
    <t>"zhlavi komina predpoklad "0,45*0,45*0,2</t>
  </si>
  <si>
    <t>0,45*1*0,1</t>
  </si>
  <si>
    <t>0,45*0,75*0,1</t>
  </si>
  <si>
    <t>Součet</t>
  </si>
  <si>
    <t>316381116</t>
  </si>
  <si>
    <t>Komínové krycí desky tl přes 80 do 100 mm z betonu tř. C 12/15 až C 16/20 s přesahy do 70 mm</t>
  </si>
  <si>
    <t>m2</t>
  </si>
  <si>
    <t>1224972397</t>
  </si>
  <si>
    <t>Komínové krycí desky z betonu tř. C 12/15 až C 16/20 s případnou konstrukční obvodovou výztuží včetně bednění, s potěrem nebo s povrchem vyhlazeným ve spádu k okrajům, s přesahem do 70 mm sešikmeným v podhledu proti zatékání, tl. přes 80 do 100 mm</t>
  </si>
  <si>
    <t>https://podminky.urs.cz/item/CS_URS_2023_01/316381116</t>
  </si>
  <si>
    <t>"zhlavi komina predpoklad "0,55*0,55</t>
  </si>
  <si>
    <t>0,55*1,1</t>
  </si>
  <si>
    <t>0,55*0,85</t>
  </si>
  <si>
    <t>6</t>
  </si>
  <si>
    <t>Úpravy povrchů, podlahy a osazování výplní</t>
  </si>
  <si>
    <t>61</t>
  </si>
  <si>
    <t>Úprava povrchů vnitřních</t>
  </si>
  <si>
    <t>612142001</t>
  </si>
  <si>
    <t>Potažení vnitřních stěn sklovláknitým pletivem vtlačeným do tenkovrstvé hmoty</t>
  </si>
  <si>
    <t>-1101738510</t>
  </si>
  <si>
    <t>Potažení vnitřních ploch pletivem v ploše nebo pruzích, na plném podkladu sklovláknitým vtlačením do tmelu stěn</t>
  </si>
  <si>
    <t>https://podminky.urs.cz/item/CS_URS_2023_01/612142001</t>
  </si>
  <si>
    <t>"doplneni otlučených míst v byte - osekání omítek do 50 %"</t>
  </si>
  <si>
    <t>"1P05" 2,1*(4,1+4,1+2,1+2,1)</t>
  </si>
  <si>
    <t>"1P04" 2,7*(4,1+4,5+4,1+4,5)</t>
  </si>
  <si>
    <t>"1P03" 2,1*(4,1+4,4+2,1+2,1)</t>
  </si>
  <si>
    <t>"1P06" 2,7*(2,4+2,4+4,6+4,6)</t>
  </si>
  <si>
    <t>"1P07" 2,7*(3+3+4,6+4,6)</t>
  </si>
  <si>
    <t>"1P02,11,12"2,7*( 5,4+5,4+2,9+2,9+4,7+4,7+3,6+3,6)</t>
  </si>
  <si>
    <t>"1P08" 2,1*(4,159+4,15+2,2+2,2)</t>
  </si>
  <si>
    <t>"1P09" 2,7*(4,15+4,15+4,3+4,3)</t>
  </si>
  <si>
    <t>"1P10" 2,1*(4,15+2+4,15+2)</t>
  </si>
  <si>
    <t>612311131</t>
  </si>
  <si>
    <t>Potažení vnitřních stěn vápenným štukem tloušťky do 3 mm</t>
  </si>
  <si>
    <t>-420184456</t>
  </si>
  <si>
    <t>Potažení vnitřních ploch vápenným štukem tloušťky do 3 mm svislých konstrukcí stěn</t>
  </si>
  <si>
    <t>https://podminky.urs.cz/item/CS_URS_2023_01/612311131</t>
  </si>
  <si>
    <t>365,8-5,2</t>
  </si>
  <si>
    <t>5</t>
  </si>
  <si>
    <t>612321121</t>
  </si>
  <si>
    <t>Vápenocementová omítka hladká jednovrstvá vnitřních stěn nanášená ručně</t>
  </si>
  <si>
    <t>691732528</t>
  </si>
  <si>
    <t>Omítka vápenocementová vnitřních ploch nanášená ručně jednovrstvá, tloušťky do 10 mm hladká svislých konstrukcí stěn</t>
  </si>
  <si>
    <t>https://podminky.urs.cz/item/CS_URS_2023_01/612321121</t>
  </si>
  <si>
    <t>-365,78*0,5</t>
  </si>
  <si>
    <t>622143003</t>
  </si>
  <si>
    <t>Montáž omítkových plastových nebo pozinkovaných rohových profilů s tkaninou</t>
  </si>
  <si>
    <t>m</t>
  </si>
  <si>
    <t>-396671623</t>
  </si>
  <si>
    <t>Montáž omítkových profilů plastových, pozinkovaných nebo dřevěných upevněných vtlačením do podkladní vrstvy nebo přibitím rohových s tkaninou</t>
  </si>
  <si>
    <t>https://podminky.urs.cz/item/CS_URS_2023_01/622143003</t>
  </si>
  <si>
    <t>2,7*2</t>
  </si>
  <si>
    <t>4*2</t>
  </si>
  <si>
    <t>2,1*2*5</t>
  </si>
  <si>
    <t>1,4*2*8</t>
  </si>
  <si>
    <t>1,15*8</t>
  </si>
  <si>
    <t>0,75*4</t>
  </si>
  <si>
    <t>0,4*2*4</t>
  </si>
  <si>
    <t>7</t>
  </si>
  <si>
    <t>622143004</t>
  </si>
  <si>
    <t>Montáž omítkových samolepících začišťovacích profilů pro spojení s okenním rámem</t>
  </si>
  <si>
    <t>74844602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</si>
  <si>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</si>
  <si>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https://podminky.urs.cz/item/CS_URS_2023_01/622143004</t>
  </si>
  <si>
    <t>"iinp" 1,4*2*8</t>
  </si>
  <si>
    <t>"inp"0,9*5</t>
  </si>
  <si>
    <t>1,1*2*5</t>
  </si>
  <si>
    <t>8</t>
  </si>
  <si>
    <t>M</t>
  </si>
  <si>
    <t>28342208</t>
  </si>
  <si>
    <t>profil okenní zakončovací protipožární s tkaninou pro nadpraží ETICS</t>
  </si>
  <si>
    <t>-792733941</t>
  </si>
  <si>
    <t>53,3</t>
  </si>
  <si>
    <t>53,3*1,1 'Přepočtené koeficientem množství</t>
  </si>
  <si>
    <t>9</t>
  </si>
  <si>
    <t>63127416</t>
  </si>
  <si>
    <t>profil rohový PVC 23x23mm s výztužnou tkaninou š 100mm pro ETICS</t>
  </si>
  <si>
    <t>-1326621509</t>
  </si>
  <si>
    <t>72,2</t>
  </si>
  <si>
    <t>72,2*1,1 'Přepočtené koeficientem množství</t>
  </si>
  <si>
    <t>62</t>
  </si>
  <si>
    <t>Úprava povrchů vnějších</t>
  </si>
  <si>
    <t>10</t>
  </si>
  <si>
    <t>622142001</t>
  </si>
  <si>
    <t>Potažení vnějších stěn sklovláknitým pletivem vtlačeným do tenkovrstvé hmoty</t>
  </si>
  <si>
    <t>628729280</t>
  </si>
  <si>
    <t>Potažení vnějších ploch pletivem v ploše nebo pruzích, na plném podkladu sklovláknitým vtlačením do tmelu stěn</t>
  </si>
  <si>
    <t>https://podminky.urs.cz/item/CS_URS_2023_01/622142001</t>
  </si>
  <si>
    <t>24,345</t>
  </si>
  <si>
    <t>11</t>
  </si>
  <si>
    <t>622321121</t>
  </si>
  <si>
    <t>Vápenocementová omítka hladká jednovrstvá vnějších stěn nanášená ručně</t>
  </si>
  <si>
    <t>-1450408554</t>
  </si>
  <si>
    <t>Omítka vápenocementová vnějších ploch nanášená ručně jednovrstvá, tloušťky do 15 mm hladká stěn</t>
  </si>
  <si>
    <t>https://podminky.urs.cz/item/CS_URS_2023_01/622321121</t>
  </si>
  <si>
    <t>"pristavek plocha strecha"0,3*(5,6+7,1+5,85+2,1)</t>
  </si>
  <si>
    <t>"rovne casti" 0,3*(4,4+1,2+1,2+4,45+4,4+1,1+1,1+4,45)</t>
  </si>
  <si>
    <t xml:space="preserve">"sikme casti"  0,3*(5,55+5,55)*2</t>
  </si>
  <si>
    <t>0,3*4*4</t>
  </si>
  <si>
    <t>12</t>
  </si>
  <si>
    <t>622381002</t>
  </si>
  <si>
    <t>Tenkovrstvá minerální zatíraná (škrábaná) omítka zrnitost 1,0 mm vnějších stěn</t>
  </si>
  <si>
    <t>-675443841</t>
  </si>
  <si>
    <t>Omítka tenkovrstvá minerální vnějších ploch probarvená, bez penetrace zatíraná (škrábaná), zrnitost 1,0 mm stěn</t>
  </si>
  <si>
    <t>https://podminky.urs.cz/item/CS_URS_2023_01/622381002</t>
  </si>
  <si>
    <t>Ostatní konstrukce a práce, bourání</t>
  </si>
  <si>
    <t>13</t>
  </si>
  <si>
    <t>619991001</t>
  </si>
  <si>
    <t>Zakrytí podlah fólií přilepenou lepící páskou</t>
  </si>
  <si>
    <t>-111422451</t>
  </si>
  <si>
    <t>Zakrytí vnitřních ploch před znečištěním včetně pozdějšího odkrytí podlah fólií přilepenou lepící páskou</t>
  </si>
  <si>
    <t>https://podminky.urs.cz/item/CS_URS_2023_01/619991001</t>
  </si>
  <si>
    <t>" iinp"5,7+7,5+7,4+18,3+7,5+11+13,9+8,3+17,8+7,3+10,9+1,2</t>
  </si>
  <si>
    <t>"inp" 14,9+17,3</t>
  </si>
  <si>
    <t>14</t>
  </si>
  <si>
    <t>R619991047</t>
  </si>
  <si>
    <t xml:space="preserve">Zakrytí podlah sololitovou deskou </t>
  </si>
  <si>
    <t>731070317</t>
  </si>
  <si>
    <t>952901111</t>
  </si>
  <si>
    <t>Vyčištění budov bytové a občanské výstavby při výšce podlaží do 4 m</t>
  </si>
  <si>
    <t>932698672</t>
  </si>
  <si>
    <t>Vyčištění budov nebo objektů před předáním do užívání budov bytové nebo občanské výstavby, světlé výšky podlaží do 4 m</t>
  </si>
  <si>
    <t>https://podminky.urs.cz/item/CS_URS_2023_01/952901111</t>
  </si>
  <si>
    <t>16</t>
  </si>
  <si>
    <t>HZS1301</t>
  </si>
  <si>
    <t>Hodinová zúčtovací sazba zedník</t>
  </si>
  <si>
    <t>hod</t>
  </si>
  <si>
    <t>-1130765606</t>
  </si>
  <si>
    <t>Hodinové zúčtovací sazby profesí HSV provádění konstrukcí zedník</t>
  </si>
  <si>
    <t>https://podminky.urs.cz/item/CS_URS_2023_01/HZS1301</t>
  </si>
  <si>
    <t>94</t>
  </si>
  <si>
    <t>Lešení a stavební výtahy</t>
  </si>
  <si>
    <t>17</t>
  </si>
  <si>
    <t>941211111</t>
  </si>
  <si>
    <t>Montáž lešení řadového rámového lehkého zatížení do 200 kg/m2 š od 0,6 do 0,9 m v do 10 m</t>
  </si>
  <si>
    <t>658428752</t>
  </si>
  <si>
    <t>Montáž lešení řadového rámového lehkého pracovního s podlahami s provozním zatížením tř. 3 do 200 kg/m2 šířky tř. SW06 od 0,6 do 0,9 m, výšky do 10 m</t>
  </si>
  <si>
    <t>https://podminky.urs.cz/item/CS_URS_2023_01/941211111</t>
  </si>
  <si>
    <t>"jihovychod, severozapad" 15,4*5*2</t>
  </si>
  <si>
    <t>(9*6,5)+(9*4)</t>
  </si>
  <si>
    <t>6*2,8</t>
  </si>
  <si>
    <t>6,7*3,3</t>
  </si>
  <si>
    <t>18</t>
  </si>
  <si>
    <t>941211211</t>
  </si>
  <si>
    <t>Příplatek k lešení řadovému rámovému lehkému š 0,9 m v přes 10 do 25 m za první a ZKD den použití</t>
  </si>
  <si>
    <t>59770299</t>
  </si>
  <si>
    <t>Montáž lešení řadového rámového lehkého pracovního s podlahami s provozním zatížením tř. 3 do 200 kg/m2 Příplatek za první a každý další den použití lešení k ceně -1111 nebo -1112</t>
  </si>
  <si>
    <t>https://podminky.urs.cz/item/CS_URS_2023_01/941211211</t>
  </si>
  <si>
    <t>287,4*21</t>
  </si>
  <si>
    <t>19</t>
  </si>
  <si>
    <t>941211811</t>
  </si>
  <si>
    <t>Demontáž lešení řadového rámového lehkého zatížení do 200 kg/m2 š od 0,6 do 0,9 m v do 10 m</t>
  </si>
  <si>
    <t>-1933573034</t>
  </si>
  <si>
    <t>Demontáž lešení řadového rámového lehkého pracovního s provozním zatížením tř. 3 do 200 kg/m2 šířky tř. SW06 od 0,6 do 0,9 m, výšky do 10 m</t>
  </si>
  <si>
    <t>https://podminky.urs.cz/item/CS_URS_2023_01/941211811</t>
  </si>
  <si>
    <t>287,41</t>
  </si>
  <si>
    <t>998</t>
  </si>
  <si>
    <t>Přesun hmot</t>
  </si>
  <si>
    <t>20</t>
  </si>
  <si>
    <t>998011002</t>
  </si>
  <si>
    <t>Přesun hmot pro budovy zděné v přes 6 do 12 m</t>
  </si>
  <si>
    <t>t</t>
  </si>
  <si>
    <t>1641778776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</si>
  <si>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</si>
  <si>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https://podminky.urs.cz/item/CS_URS_2023_01/998011002</t>
  </si>
  <si>
    <t>PSV</t>
  </si>
  <si>
    <t>Práce a dodávky PSV</t>
  </si>
  <si>
    <t>711</t>
  </si>
  <si>
    <t>Izolace proti vodě, vlhkosti a plynům</t>
  </si>
  <si>
    <t>711493121</t>
  </si>
  <si>
    <t>Izolace proti podpovrchové a tlakové vodě svislá těsnicí hmotou dvousložkovou na bázi cementu</t>
  </si>
  <si>
    <t>1169999039</t>
  </si>
  <si>
    <t>Izolace proti podpovrchové a tlakové vodě - ostatní na ploše svislé S dvousložkovou na bázi cementu</t>
  </si>
  <si>
    <t>https://podminky.urs.cz/item/CS_URS_2023_01/711493121</t>
  </si>
  <si>
    <t>"zhlavi komina predpoklad "0,55*0,55*1,1</t>
  </si>
  <si>
    <t>0,55*1,1*1,1</t>
  </si>
  <si>
    <t>0,55*0,85*1,1</t>
  </si>
  <si>
    <t>22</t>
  </si>
  <si>
    <t>998711102</t>
  </si>
  <si>
    <t>Přesun hmot tonážní pro izolace proti vodě, vlhkosti a plynům v objektech v přes 6 do 12 m</t>
  </si>
  <si>
    <t>1390513998</t>
  </si>
  <si>
    <t>Přesun hmot pro izolace proti vodě, vlhkosti a plynům stanovený z hmotnosti přesunovaného materiálu vodorovná dopravní vzdálenost do 50 m v objektech výšky přes 6 do 12 m</t>
  </si>
  <si>
    <t>https://podminky.urs.cz/item/CS_URS_2023_01/998711102</t>
  </si>
  <si>
    <t>712</t>
  </si>
  <si>
    <t>Povlakové krytiny</t>
  </si>
  <si>
    <t>23</t>
  </si>
  <si>
    <t>712362398R</t>
  </si>
  <si>
    <t xml:space="preserve">Krytina folie P-PVC 1,5mm, odolnost UV odstin seda vc.1*netk, textilie 300g/m2, kotevni, vsech doplnku, odolnost  Broof(t3)  D+M</t>
  </si>
  <si>
    <t>-2113639048</t>
  </si>
  <si>
    <t>Krytina folie P-PVC 1,5mm, odolnost UV odstin seda vc.1*netk, textilie 300g/m2, kotevni, vsech doplnku, odolnost Broof(t3) D+M</t>
  </si>
  <si>
    <t>P</t>
  </si>
  <si>
    <t xml:space="preserve">Poznámka k položce:_x000d_
Krytina folie P-PVC 1,5mm, odolnost UV odstin seda vc.1*netk, textilie 300g/m2, kotevni, vsech doplnku, odolnost  Broof(t3)  D+M</t>
  </si>
  <si>
    <t>51,1*1,05</t>
  </si>
  <si>
    <t>24</t>
  </si>
  <si>
    <t>712363352</t>
  </si>
  <si>
    <t>Povlakové krytiny střech do 10° z tvarovaných poplastovaných lišt délky 2 m koutová lišta vnitřní rš 100 mm</t>
  </si>
  <si>
    <t>-946838080</t>
  </si>
  <si>
    <t>Povlakové krytiny střech plochých do 10° z tvarovaných poplastovaných lišt pro mPVC vnitřní koutová lišta rš 100 mm</t>
  </si>
  <si>
    <t>https://podminky.urs.cz/item/CS_URS_2023_01/712363352</t>
  </si>
  <si>
    <t>8,6</t>
  </si>
  <si>
    <t>25</t>
  </si>
  <si>
    <t>712363358</t>
  </si>
  <si>
    <t>Povlakové krytiny střech do 10° z tvarovaných poplastovaných lišt délky 2 m závětrná lišta rš 250 mm</t>
  </si>
  <si>
    <t>-431396841</t>
  </si>
  <si>
    <t>Povlakové krytiny střech plochých do 10° z tvarovaných poplastovaných lišt pro mPVC závětrná lišta rš 250 mm</t>
  </si>
  <si>
    <t>https://podminky.urs.cz/item/CS_URS_2023_01/712363358</t>
  </si>
  <si>
    <t>"307" 18,7</t>
  </si>
  <si>
    <t>26</t>
  </si>
  <si>
    <t>712363360</t>
  </si>
  <si>
    <t>Povlakové krytiny střech do 10° z tvarovaných poplastovaných lišt délky 2 m okapnice široká rš 250 mm</t>
  </si>
  <si>
    <t>-47920797</t>
  </si>
  <si>
    <t>Povlakové krytiny střech plochých do 10° z tvarovaných poplastovaných lišt pro mPVC okapnice rš 250 mm</t>
  </si>
  <si>
    <t>https://podminky.urs.cz/item/CS_URS_2023_01/712363360</t>
  </si>
  <si>
    <t>"310" 8,4</t>
  </si>
  <si>
    <t>27</t>
  </si>
  <si>
    <t>712363366</t>
  </si>
  <si>
    <t>Povlakové krytiny střech do 10° z tvarovaných poplastovaných lišt délky 2 m rovná lišta rš 100 mm</t>
  </si>
  <si>
    <t>-622400196</t>
  </si>
  <si>
    <t>Povlakové krytiny střech plochých do 10° z tvarovaných poplastovaných lišt pro mPVC rovná lišta rš 100 mm</t>
  </si>
  <si>
    <t>https://podminky.urs.cz/item/CS_URS_2023_01/712363366</t>
  </si>
  <si>
    <t>"309" 8,6</t>
  </si>
  <si>
    <t>28</t>
  </si>
  <si>
    <t>712363392R</t>
  </si>
  <si>
    <t>Povlakové krytiny střech do 10° z tvarovaných poplastovaných lišt délky 2 m tmelící lišta rš 100 mm</t>
  </si>
  <si>
    <t>620979432</t>
  </si>
  <si>
    <t>Povlakové krytiny střech plochých do 10° z tvarovaných poplastovaných lišt pro mPVC tmelící lišta rš 100 mm</t>
  </si>
  <si>
    <t>https://podminky.urs.cz/item/CS_URS_2023_01/712363392R</t>
  </si>
  <si>
    <t>"308" 8,6</t>
  </si>
  <si>
    <t>29</t>
  </si>
  <si>
    <t>998712101</t>
  </si>
  <si>
    <t>Přesun hmot tonážní tonážní pro krytiny povlakové v objektech v do 6 m</t>
  </si>
  <si>
    <t>2015854785</t>
  </si>
  <si>
    <t>Přesun hmot pro povlakové krytiny stanovený z hmotnosti přesunovaného materiálu vodorovná dopravní vzdálenost do 50 m v objektech výšky do 6 m</t>
  </si>
  <si>
    <t>https://podminky.urs.cz/item/CS_URS_2023_01/998712101</t>
  </si>
  <si>
    <t>713</t>
  </si>
  <si>
    <t>Izolace tepelné</t>
  </si>
  <si>
    <t>30</t>
  </si>
  <si>
    <t>713111121</t>
  </si>
  <si>
    <t>Montáž izolace tepelné spodem stropů s uchycením drátem rohoží, pásů, dílců, desek</t>
  </si>
  <si>
    <t>550394534</t>
  </si>
  <si>
    <t>Montáž tepelné izolace stropů rohožemi, pásy, dílci, deskami, bloky (izolační materiál ve specifikaci) rovných spodem s uchycením (drátem, páskou apod.)</t>
  </si>
  <si>
    <t>https://podminky.urs.cz/item/CS_URS_2023_01/713111121</t>
  </si>
  <si>
    <t>31</t>
  </si>
  <si>
    <t>63148157</t>
  </si>
  <si>
    <t>deska tepelně izolační minerální univerzální λ=0,035 tl 160mm</t>
  </si>
  <si>
    <t>32</t>
  </si>
  <si>
    <t>-2088367546</t>
  </si>
  <si>
    <t>121,085+32,2</t>
  </si>
  <si>
    <t>153,285*1,05 'Přepočtené koeficientem množství</t>
  </si>
  <si>
    <t>63148155</t>
  </si>
  <si>
    <t>deska tepelně izolační minerální univerzální λ=0,035 tl 120mm</t>
  </si>
  <si>
    <t>-913524404</t>
  </si>
  <si>
    <t>"podhled odolonots REI45 DP3"</t>
  </si>
  <si>
    <t xml:space="preserve">"0p01, 0p02"  (14,9+17,3)</t>
  </si>
  <si>
    <t>33</t>
  </si>
  <si>
    <t>998713101</t>
  </si>
  <si>
    <t>Přesun hmot tonážní pro izolace tepelné v objektech v do 6 m</t>
  </si>
  <si>
    <t>-2056862773</t>
  </si>
  <si>
    <t>Přesun hmot pro izolace tepelné stanovený z hmotnosti přesunovaného materiálu vodorovná dopravní vzdálenost do 50 m v objektech výšky do 6 m</t>
  </si>
  <si>
    <t>https://podminky.urs.cz/item/CS_URS_2023_01/998713101</t>
  </si>
  <si>
    <t>721</t>
  </si>
  <si>
    <t>Zdravotechnika - vnitřní kanalizace</t>
  </si>
  <si>
    <t>34</t>
  </si>
  <si>
    <t>721273153</t>
  </si>
  <si>
    <t>Hlavice ventilační polypropylen PP DN 110</t>
  </si>
  <si>
    <t>kus</t>
  </si>
  <si>
    <t>443510065</t>
  </si>
  <si>
    <t>Ventilační hlavice z polypropylenu (PP) DN 110</t>
  </si>
  <si>
    <t>https://podminky.urs.cz/item/CS_URS_2023_01/721273153</t>
  </si>
  <si>
    <t>1+1</t>
  </si>
  <si>
    <t>762</t>
  </si>
  <si>
    <t>Konstrukce tesařské</t>
  </si>
  <si>
    <t>35</t>
  </si>
  <si>
    <t>762081150</t>
  </si>
  <si>
    <t>Hoblování hraněného řeziva ve staveništní dílně</t>
  </si>
  <si>
    <t>-888207868</t>
  </si>
  <si>
    <t>Hoblování hraněného řeziva přímo na staveništi ve staveništní dílně</t>
  </si>
  <si>
    <t>https://podminky.urs.cz/item/CS_URS_2023_01/762081150</t>
  </si>
  <si>
    <t>"SEDLOVÁ STŘEHA - PŘEDPOKLAD " 1*2*6*0,12*0,18</t>
  </si>
  <si>
    <t>1*2*6*0,12*0,18</t>
  </si>
  <si>
    <t xml:space="preserve">"pultová střecha - předpoklad"  1*3*0,12*0,18</t>
  </si>
  <si>
    <t>36</t>
  </si>
  <si>
    <t>762332132</t>
  </si>
  <si>
    <t>Montáž vázaných kcí krovů pravidelných z hraněného řeziva průřezové pl přes 120 do 224 cm2</t>
  </si>
  <si>
    <t>652233253</t>
  </si>
  <si>
    <t>Montáž vázaných konstrukcí krovů střech pultových, sedlových, valbových, stanových čtvercového nebo obdélníkového půdorysu z řeziva hraněného průřezové plochy přes 120 do 224 cm2</t>
  </si>
  <si>
    <t>https://podminky.urs.cz/item/CS_URS_2023_01/762332132</t>
  </si>
  <si>
    <t>"SEDLOVÁ STŘEHA - PŘEDPOKLAD " 6,3*2*6</t>
  </si>
  <si>
    <t>4,65*2*6</t>
  </si>
  <si>
    <t>2,2*2*6</t>
  </si>
  <si>
    <t xml:space="preserve">"pultová střecha - předpoklad"  8,1*3</t>
  </si>
  <si>
    <t>37</t>
  </si>
  <si>
    <t>762341210</t>
  </si>
  <si>
    <t>Montáž bednění střech rovných a šikmých sklonu do 60° z hrubých prken na sraz tl do 32 mm</t>
  </si>
  <si>
    <t>1832512747</t>
  </si>
  <si>
    <t>Montáž bednění střech rovných a šikmých sklonu do 60° s vyřezáním otvorů z prken hrubých na sraz tl. do 32 mm</t>
  </si>
  <si>
    <t>https://podminky.urs.cz/item/CS_URS_2023_01/762341210</t>
  </si>
  <si>
    <t>"strecha"6,3*16,9*2</t>
  </si>
  <si>
    <t>"presahy vikyru" (0,6+0,8)*4,65*2</t>
  </si>
  <si>
    <t>"zdvojeni presahy vikyru" 0,8*1,8*2*2</t>
  </si>
  <si>
    <t>Mezisoučet</t>
  </si>
  <si>
    <t>"plocha strecha - pristavek"8,1*6,05</t>
  </si>
  <si>
    <t>2,6*0,8</t>
  </si>
  <si>
    <t>"odpocet presahy palubky" -78</t>
  </si>
  <si>
    <t>38</t>
  </si>
  <si>
    <t>762341275</t>
  </si>
  <si>
    <t>Montáž bednění střech rovných a šikmých sklonu do 60° z desek dřevotřískových na pero a drážku</t>
  </si>
  <si>
    <t>-823054678</t>
  </si>
  <si>
    <t>Montáž bednění střech rovných a šikmých sklonu do 60° s vyřezáním otvorů z desek dřevotřískových nebo dřevoštěpkových na pero a drážku</t>
  </si>
  <si>
    <t>https://podminky.urs.cz/item/CS_URS_2023_01/762341275</t>
  </si>
  <si>
    <t>39</t>
  </si>
  <si>
    <t>762341660</t>
  </si>
  <si>
    <t>Montáž bednění štítových okapových říms z palubek</t>
  </si>
  <si>
    <t>268766006</t>
  </si>
  <si>
    <t>Montáž bednění střech štítových okapových říms, krajnic, závětrných prken a žaluzií ve spádu nebo rovnoběžně s okapem z palubek</t>
  </si>
  <si>
    <t>https://podminky.urs.cz/item/CS_URS_2023_01/762341660</t>
  </si>
  <si>
    <t>"strecha u okapu" (0,8*(4,4+4,45)*2)+(0,7*(2,2+2,25)*2)</t>
  </si>
  <si>
    <t>"stity" (0,8*6,3*2*2)+(0,8*4,65*2*2)</t>
  </si>
  <si>
    <t>"plocha strecha - pristavek"0,8*(5,5+5,8+8,1+2,6)</t>
  </si>
  <si>
    <t>40</t>
  </si>
  <si>
    <t>762342311</t>
  </si>
  <si>
    <t>Montáž laťování na střechách složitých sklonu do 60° osové vzdálenosti do 150 mm</t>
  </si>
  <si>
    <t>-819344422</t>
  </si>
  <si>
    <t>Montáž laťování střech složitých sklonu do 60° při osové vzdálenosti latí do 150 mm</t>
  </si>
  <si>
    <t>https://podminky.urs.cz/item/CS_URS_2023_01/762342311</t>
  </si>
  <si>
    <t>41</t>
  </si>
  <si>
    <t>762342511</t>
  </si>
  <si>
    <t>Montáž kontralatí na podklad bez tepelné izolace</t>
  </si>
  <si>
    <t>-1705047634</t>
  </si>
  <si>
    <t>Montáž laťování montáž kontralatí na podklad bez tepelné izolace</t>
  </si>
  <si>
    <t>https://podminky.urs.cz/item/CS_URS_2023_01/762342511</t>
  </si>
  <si>
    <t>42</t>
  </si>
  <si>
    <t>61191173</t>
  </si>
  <si>
    <t>palubky obkladové smrk profil klasický 19x121mm jakost A/B</t>
  </si>
  <si>
    <t>2048103551</t>
  </si>
  <si>
    <t>78,9</t>
  </si>
  <si>
    <t>78,9*1,05 'Přepočtené koeficientem množství</t>
  </si>
  <si>
    <t>43</t>
  </si>
  <si>
    <t>60511150</t>
  </si>
  <si>
    <t>řezivo stavební prkna omítaná netříděná tl 25mm dl 4m</t>
  </si>
  <si>
    <t>1264639683</t>
  </si>
  <si>
    <t>204,8*0,025</t>
  </si>
  <si>
    <t>5,12*1,05 'Přepočtené koeficientem množství</t>
  </si>
  <si>
    <t>44</t>
  </si>
  <si>
    <t>60514114</t>
  </si>
  <si>
    <t>řezivo jehličnaté lať impregnovaná dl 4 m</t>
  </si>
  <si>
    <t>-2081156049</t>
  </si>
  <si>
    <t>"kontralate strecha"6,3*16,9*2*1*0,04*0,06</t>
  </si>
  <si>
    <t>"presahy vikyru" (0,6+0,8)*4,65*2*1*0,04*0,06</t>
  </si>
  <si>
    <t>"zdvojeni presahy vikyru" 0,8*1,8*2*2*1*0,04*0,06</t>
  </si>
  <si>
    <t>"plocha strecha - pristavek"8,1*6,05*1*0,04*0,06</t>
  </si>
  <si>
    <t>2,6*0,8*1*0,04*0,06</t>
  </si>
  <si>
    <t>"late strecha"6,3*16,9*2*6,8*0,04*0,06</t>
  </si>
  <si>
    <t>"presahy vikyru" (0,6+0,8)*4,65*2*6,8*0,04*0,06</t>
  </si>
  <si>
    <t>"zdvojeni presahy vikyru" 0,8*1,8*2*2*6,8*0,04*0,06</t>
  </si>
  <si>
    <t>"plocha strecha - pristavek"8,1*6,05*6,8*0,04*0,06</t>
  </si>
  <si>
    <t>2,6*0,8*6,8*0,04*0,06</t>
  </si>
  <si>
    <t>45</t>
  </si>
  <si>
    <t>60512130</t>
  </si>
  <si>
    <t>hranol stavební řezivo průřezu do 224cm2 do dl 6m</t>
  </si>
  <si>
    <t>900060799</t>
  </si>
  <si>
    <t>"SEDLOVÁ STŘEHA - PŘEDPOKLAD " 6,3*2*6*0,12*0,18</t>
  </si>
  <si>
    <t>4,65*2*6*0,12*0,18</t>
  </si>
  <si>
    <t>2,2*2*6*0,12*0,18</t>
  </si>
  <si>
    <t xml:space="preserve">"pultová střecha - předpoklad"  8,1*3*0,12*0,18</t>
  </si>
  <si>
    <t>46</t>
  </si>
  <si>
    <t>60726244</t>
  </si>
  <si>
    <t>deska dřevoštěpková OSB 3 ostrá hrana nebroušená tl 18mm</t>
  </si>
  <si>
    <t>-2025068211</t>
  </si>
  <si>
    <t>51,085*1,1 'Přepočtené koeficientem množství</t>
  </si>
  <si>
    <t>47</t>
  </si>
  <si>
    <t>762395000.1</t>
  </si>
  <si>
    <t>Spojovací prostředky krovů, bednění, laťování, nadstřešních konstrukcí</t>
  </si>
  <si>
    <t>-302237772</t>
  </si>
  <si>
    <t>Spojovací prostředky krovů, bednění a laťování, nadstřešních konstrukcí svory, prkna, hřebíky, pásová ocel, vruty</t>
  </si>
  <si>
    <t>https://podminky.urs.cz/item/CS_URS_2023_01/762395000.1</t>
  </si>
  <si>
    <t>5,3+3,9</t>
  </si>
  <si>
    <t>48</t>
  </si>
  <si>
    <t>998762102</t>
  </si>
  <si>
    <t>Přesun hmot tonážní pro kce tesařské v objektech v přes 6 do 12 m</t>
  </si>
  <si>
    <t>-1791210840</t>
  </si>
  <si>
    <t>Přesun hmot pro konstrukce tesařské stanovený z hmotnosti přesunovaného materiálu vodorovná dopravní vzdálenost do 50 m v objektech výšky přes 6 do 12 m</t>
  </si>
  <si>
    <t>https://podminky.urs.cz/item/CS_URS_2023_01/998762102</t>
  </si>
  <si>
    <t>763</t>
  </si>
  <si>
    <t>Konstrukce suché výstavby</t>
  </si>
  <si>
    <t>49</t>
  </si>
  <si>
    <t>763131541</t>
  </si>
  <si>
    <t>SDK podhled desky 2xDF 12,5 bez izolace jednovrstvá spodní kce profil CD+UD EI 45</t>
  </si>
  <si>
    <t>-25591961</t>
  </si>
  <si>
    <t>Podhled ze sádrokartonových desek jednovrstvá zavěšená spodní konstrukce z ocelových profilů CD, UD dvojitě opláštěná deskami protipožárními DF, tl. 2 x 12,5 mm, bez izolace, EI 45</t>
  </si>
  <si>
    <t>https://podminky.urs.cz/item/CS_URS_2023_01/763131541</t>
  </si>
  <si>
    <t xml:space="preserve">"0p01, 0p02"  14,9+17,3</t>
  </si>
  <si>
    <t>50</t>
  </si>
  <si>
    <t>763131714</t>
  </si>
  <si>
    <t>SDK podhled základní penetrační nátěr</t>
  </si>
  <si>
    <t>-2064674441</t>
  </si>
  <si>
    <t>Podhled ze sádrokartonových desek ostatní práce a konstrukce na podhledech ze sádrokartonových desek základní penetrační nátěr</t>
  </si>
  <si>
    <t>https://podminky.urs.cz/item/CS_URS_2023_01/763131714</t>
  </si>
  <si>
    <t>121,08+32,2</t>
  </si>
  <si>
    <t>51</t>
  </si>
  <si>
    <t>763131751</t>
  </si>
  <si>
    <t>Montáž parotěsné zábrany do SDK podhledu</t>
  </si>
  <si>
    <t>-1033439013</t>
  </si>
  <si>
    <t>Podhled ze sádrokartonových desek ostatní práce a konstrukce na podhledech ze sádrokartonových desek montáž parotěsné zábrany</t>
  </si>
  <si>
    <t>https://podminky.urs.cz/item/CS_URS_2023_01/763131751</t>
  </si>
  <si>
    <t>52</t>
  </si>
  <si>
    <t>763131771</t>
  </si>
  <si>
    <t>Příplatek k SDK podhledu za rovinnost kvality Q3</t>
  </si>
  <si>
    <t>-1706511851</t>
  </si>
  <si>
    <t>Podhled ze sádrokartonových desek Příplatek k cenám za rovinnost kvality speciální tmelení kvality Q3</t>
  </si>
  <si>
    <t>https://podminky.urs.cz/item/CS_URS_2023_01/763131771</t>
  </si>
  <si>
    <t>110,18+10,9+32,2</t>
  </si>
  <si>
    <t>53</t>
  </si>
  <si>
    <t>763161817R</t>
  </si>
  <si>
    <t>SDK podkroví deska 1xDF 15 TI 120 mm 40 kg/m3 REI 30 DP3 dvouvrstvá spodní kce profil CD+UD na krokvových závěsech</t>
  </si>
  <si>
    <t>-1463927383</t>
  </si>
  <si>
    <t>Podkroví ze sádrokartonových desek dvouvrstvá spodní konstrukce z ocelových profilů CD, UD na krokvových závěsech jednoduše opláštěná deskou protipožární DF, tl. 15 mm, TI tl. 120 mm 40 kg/m3, REI 30 DP3</t>
  </si>
  <si>
    <t xml:space="preserve">"podhledy mistnosti desky standard " </t>
  </si>
  <si>
    <t>"1P05" 4,1*2,1</t>
  </si>
  <si>
    <t>"1P04" 4,1*4,5</t>
  </si>
  <si>
    <t>"1P03" 4,1*2,1</t>
  </si>
  <si>
    <t>"1P06" 2,4*4,6</t>
  </si>
  <si>
    <t>"1P07" 3*4,6</t>
  </si>
  <si>
    <t>"1P01, 02, 12 " 5,7+7,5+1,2</t>
  </si>
  <si>
    <t>"1P08" 4,15*2,2</t>
  </si>
  <si>
    <t>"1P09" 4,15*4,3</t>
  </si>
  <si>
    <t>"1P10" 4,15*2</t>
  </si>
  <si>
    <t>54</t>
  </si>
  <si>
    <t>763161827R</t>
  </si>
  <si>
    <t>SDK podkroví deska 1xDFH2 15 TI 100 mm 15 kg/m3 REI 30 DP3 dvouvrstvá spodní kce profil CD+UD na krokvových závěsech</t>
  </si>
  <si>
    <t>-1458568220</t>
  </si>
  <si>
    <t>Podkroví ze sádrokartonových desek dvouvrstvá spodní konstrukce z ocelových profilů CD, UD na krokvových závěsech jednoduše opláštěná deskou impregnovanými protipožárními DFH2, tl. 15 mm, TI tl. 100 mm 15 kg/m3, REI 30 DP3</t>
  </si>
  <si>
    <t>https://podminky.urs.cz/item/CS_URS_2023_01/763161827R</t>
  </si>
  <si>
    <t xml:space="preserve">"podhledy koupelna impregnovane desky" </t>
  </si>
  <si>
    <t>"1P11" 10,9</t>
  </si>
  <si>
    <t>55</t>
  </si>
  <si>
    <t>28329274</t>
  </si>
  <si>
    <t>fólie PE vyztužená pro parotěsnou vrstvu (reakce na oheň - třída E) 110g/m2</t>
  </si>
  <si>
    <t>2085757531</t>
  </si>
  <si>
    <t>153,28*1,1235 'Přepočtené koeficientem množství</t>
  </si>
  <si>
    <t>56</t>
  </si>
  <si>
    <t>998763301</t>
  </si>
  <si>
    <t>Přesun hmot tonážní pro sádrokartonové konstrukce v objektech v do 6 m</t>
  </si>
  <si>
    <t>499857760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</si>
  <si>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</si>
  <si>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https://podminky.urs.cz/item/CS_URS_2023_01/998763301</t>
  </si>
  <si>
    <t>764</t>
  </si>
  <si>
    <t>Konstrukce klempířské</t>
  </si>
  <si>
    <t>57</t>
  </si>
  <si>
    <t>764111113</t>
  </si>
  <si>
    <t>Krytina střechy rovné ze šablon z Pz plechu s povrchovou úpravou do 4 ks/m2 sklonu přes 30 do 60°</t>
  </si>
  <si>
    <t>-582465587</t>
  </si>
  <si>
    <t>Krytina ze svitků, ze šablon nebo taškových tabulí z pozinkovaného plechu s povrchovou úpravou s úpravou u okapů, prostupů a výčnělků střechy rovné ze šablon, počet kusů do 4 ks/m2 přes 30 do 60°</t>
  </si>
  <si>
    <t>https://podminky.urs.cz/item/CS_URS_2023_01/764111113</t>
  </si>
  <si>
    <t xml:space="preserve">"tabule - imitacefalcované krytiny" </t>
  </si>
  <si>
    <t>58</t>
  </si>
  <si>
    <t>764011616</t>
  </si>
  <si>
    <t>Podkladní plech z Pz s upraveným povrchem rš 500 mm</t>
  </si>
  <si>
    <t>-481340640</t>
  </si>
  <si>
    <t>Podkladní plech z pozinkovaného plechu s povrchovou úpravou rš 500 mm</t>
  </si>
  <si>
    <t>https://podminky.urs.cz/item/CS_URS_2023_01/764011616</t>
  </si>
  <si>
    <t>"311" 28,7</t>
  </si>
  <si>
    <t>59</t>
  </si>
  <si>
    <t>764311605</t>
  </si>
  <si>
    <t>Lemování rovných zdí střech s krytinou prejzovou nebo vlnitou z Pz s povrchovou úpravou rš 400 mm</t>
  </si>
  <si>
    <t>2090346097</t>
  </si>
  <si>
    <t>Lemování zdí z pozinkovaného plechu s povrchovou úpravou boční nebo horní rovné, střech s krytinou prejzovou nebo vlnitou rš 400 mm</t>
  </si>
  <si>
    <t>https://podminky.urs.cz/item/CS_URS_2023_01/764311605</t>
  </si>
  <si>
    <t>"303" 17,4</t>
  </si>
  <si>
    <t>60</t>
  </si>
  <si>
    <t>764212607</t>
  </si>
  <si>
    <t>Oplechování úžlabí z Pz s povrchovou úpravou rš 670 mm</t>
  </si>
  <si>
    <t>-1254583739</t>
  </si>
  <si>
    <t>Oplechování střešních prvků z pozinkovaného plechu s povrchovou úpravou úžlabí rš 670 mm</t>
  </si>
  <si>
    <t>https://podminky.urs.cz/item/CS_URS_2023_01/764212607</t>
  </si>
  <si>
    <t>"305" 24,5</t>
  </si>
  <si>
    <t>764212635</t>
  </si>
  <si>
    <t>Oplechování štítu závětrnou lištou z Pz s povrchovou úpravou rš 400 mm</t>
  </si>
  <si>
    <t>-265950682</t>
  </si>
  <si>
    <t>Oplechování střešních prvků z pozinkovaného plechu s povrchovou úpravou štítu závětrnou lištou rš 400 mm</t>
  </si>
  <si>
    <t>https://podminky.urs.cz/item/CS_URS_2023_01/764212635</t>
  </si>
  <si>
    <t>"304" 43,9</t>
  </si>
  <si>
    <t>764316422</t>
  </si>
  <si>
    <t>Lemování ventilačních nástavců z Pz plechu na skládané krytině D přes 75 do 100 mm</t>
  </si>
  <si>
    <t>828474290</t>
  </si>
  <si>
    <t>Lemování ventilačních nástavců z pozinkovaného plechu výšky do 1000 mm, se stříškou střech s krytinou skládanou mimo prejzovou nebo z plechu, průměru přes 75 do 100 mm</t>
  </si>
  <si>
    <t>https://podminky.urs.cz/item/CS_URS_2023_01/764316422</t>
  </si>
  <si>
    <t>63</t>
  </si>
  <si>
    <t>764316423</t>
  </si>
  <si>
    <t>Lemování ventilačních nástavců z Pz plechu na skládané krytině D přes 100 do 150 mm</t>
  </si>
  <si>
    <t>-346910724</t>
  </si>
  <si>
    <t>Lemování ventilačních nástavců z pozinkovaného plechu výšky do 1000 mm, se stříškou střech s krytinou skládanou mimo prejzovou nebo z plechu, průměru přes 100 do 150 mm</t>
  </si>
  <si>
    <t>https://podminky.urs.cz/item/CS_URS_2023_01/764316423</t>
  </si>
  <si>
    <t>64</t>
  </si>
  <si>
    <t>764511602</t>
  </si>
  <si>
    <t>Žlab podokapní půlkruhový z Pz s povrchovou úpravou rš 330 mm</t>
  </si>
  <si>
    <t>-800279430</t>
  </si>
  <si>
    <t>Žlab podokapní z pozinkovaného plechu s povrchovou úpravou včetně háků a čel půlkruhový rš 330 mm</t>
  </si>
  <si>
    <t>https://podminky.urs.cz/item/CS_URS_2023_01/764511602</t>
  </si>
  <si>
    <t>"301" 34,7</t>
  </si>
  <si>
    <t>65</t>
  </si>
  <si>
    <t>764511642</t>
  </si>
  <si>
    <t>Kotlík oválný (trychtýřový) pro podokapní žlaby z Pz s povrchovou úpravou 330/100 mm</t>
  </si>
  <si>
    <t>-282979595</t>
  </si>
  <si>
    <t>Žlab podokapní z pozinkovaného plechu s povrchovou úpravou včetně háků a čel kotlík oválný (trychtýřový), rš žlabu/průměr svodu 330/100 mm</t>
  </si>
  <si>
    <t>https://podminky.urs.cz/item/CS_URS_2023_01/764511642</t>
  </si>
  <si>
    <t>66</t>
  </si>
  <si>
    <t>764518622</t>
  </si>
  <si>
    <t>Svody kruhové včetně objímek, kolen, odskoků z Pz s povrchovou úpravou průměru 100 mm</t>
  </si>
  <si>
    <t>-1787925290</t>
  </si>
  <si>
    <t>Svod z pozinkovaného plechu s upraveným povrchem včetně objímek, kolen a odskoků kruhový, průměru 100 mm</t>
  </si>
  <si>
    <t>https://podminky.urs.cz/item/CS_URS_2023_01/764518622</t>
  </si>
  <si>
    <t>"302" 23,9</t>
  </si>
  <si>
    <t>67</t>
  </si>
  <si>
    <t>R764125358</t>
  </si>
  <si>
    <t>Montáž střešní stoupací plošiny délky do 400 mm pro plech.krytinu</t>
  </si>
  <si>
    <t>1802460225</t>
  </si>
  <si>
    <t>Montáž střešní stoupací plošiny délky do 600 mm pro plech.krytinu</t>
  </si>
  <si>
    <t>68</t>
  </si>
  <si>
    <t>R764203159</t>
  </si>
  <si>
    <t>Montáž sněhového zachytávače pro krytiny průběžného třítrubkového</t>
  </si>
  <si>
    <t>1733834950</t>
  </si>
  <si>
    <t>"306" 26,6</t>
  </si>
  <si>
    <t>69</t>
  </si>
  <si>
    <t>764211615</t>
  </si>
  <si>
    <t>Oplechování větraného hřebene s těsněním a perforovaným plechem z Pz s povrch úpravou rš 400 mm</t>
  </si>
  <si>
    <t>741037306</t>
  </si>
  <si>
    <t>Oplechování střešních prvků z pozinkovaného plechu s povrchovou úpravou hřebene větraného s použitím hřebenového plechu s těsněním a perforovaným plechem rš 400 mm</t>
  </si>
  <si>
    <t>https://podminky.urs.cz/item/CS_URS_2023_01/764211615</t>
  </si>
  <si>
    <t>16,6+11,8</t>
  </si>
  <si>
    <t>70</t>
  </si>
  <si>
    <t>55344662</t>
  </si>
  <si>
    <t>Konzola zachytávače sněhového pro falcované kryt. Pz</t>
  </si>
  <si>
    <t>CS ÚRS 2021 02</t>
  </si>
  <si>
    <t>-91308162</t>
  </si>
  <si>
    <t>zachytávač sněhový pro profilované falcované pásy D 22-35mm Pz</t>
  </si>
  <si>
    <t>"306"25,5*3</t>
  </si>
  <si>
    <t>71</t>
  </si>
  <si>
    <t>55344692</t>
  </si>
  <si>
    <t>držák lávky pro drážkovou krytinu</t>
  </si>
  <si>
    <t>-480957087</t>
  </si>
  <si>
    <t>72</t>
  </si>
  <si>
    <t>15486050</t>
  </si>
  <si>
    <t>těsnění spodní/horní plechové krytiny taškové</t>
  </si>
  <si>
    <t>-1723801387</t>
  </si>
  <si>
    <t xml:space="preserve">"u okapu"  34,7</t>
  </si>
  <si>
    <t>73</t>
  </si>
  <si>
    <t>R592440282</t>
  </si>
  <si>
    <t>Schod stoupací šíře 410x250mm</t>
  </si>
  <si>
    <t>-1218732104</t>
  </si>
  <si>
    <t>74</t>
  </si>
  <si>
    <t>592444150</t>
  </si>
  <si>
    <t>komplet pro sanitární odvětr. DuroVent(Js100,125)</t>
  </si>
  <si>
    <t>sada</t>
  </si>
  <si>
    <t>-2086812147</t>
  </si>
  <si>
    <t>komplet pro sanitární odvětrání-průchozí taška s napojovací trubkou (100,125mm), nástavec, kryt</t>
  </si>
  <si>
    <t>75</t>
  </si>
  <si>
    <t>998764101</t>
  </si>
  <si>
    <t>Přesun hmot tonážní pro konstrukce klempířské v objektech v do 6 m</t>
  </si>
  <si>
    <t>2041029465</t>
  </si>
  <si>
    <t>Přesun hmot pro konstrukce klempířské stanovený z hmotnosti přesunovaného materiálu vodorovná dopravní vzdálenost do 50 m v objektech výšky do 6 m</t>
  </si>
  <si>
    <t>https://podminky.urs.cz/item/CS_URS_2023_01/998764101</t>
  </si>
  <si>
    <t>765</t>
  </si>
  <si>
    <t>Krytina skládaná</t>
  </si>
  <si>
    <t>76</t>
  </si>
  <si>
    <t>765115302</t>
  </si>
  <si>
    <t>Montáž střešního výlezu pl jednotlivě přes 0,25 m2 pro keramickou krytinu</t>
  </si>
  <si>
    <t>-347635581</t>
  </si>
  <si>
    <t>Montáž střešních doplňků krytiny keramické střešního výlezu plochy jednotlivě přes 0,25 m2</t>
  </si>
  <si>
    <t>https://podminky.urs.cz/item/CS_URS_2023_01/765115302</t>
  </si>
  <si>
    <t>"201" 1</t>
  </si>
  <si>
    <t>77</t>
  </si>
  <si>
    <t>765191013</t>
  </si>
  <si>
    <t>Montáž pojistné hydroizolační nebo parotěsné fólie kladené přes 20° volně na bednění nebo tepelnou izolaci</t>
  </si>
  <si>
    <t>-225641957</t>
  </si>
  <si>
    <t>Montáž pojistné hydroizolační nebo parotěsné fólie kladené ve sklonu přes 20° volně na bednění nebo tepelnou izolaci</t>
  </si>
  <si>
    <t>https://podminky.urs.cz/item/CS_URS_2023_01/765191013</t>
  </si>
  <si>
    <t>78</t>
  </si>
  <si>
    <t>R765115254</t>
  </si>
  <si>
    <t>Montáž držáku antény pro keramickou krytinu</t>
  </si>
  <si>
    <t>510032386</t>
  </si>
  <si>
    <t>Montáž střešních doplňků krytiny - držáku antény</t>
  </si>
  <si>
    <t>79</t>
  </si>
  <si>
    <t>R59560287</t>
  </si>
  <si>
    <t>Držák antény D 48mm pro rozteč krokví 500-950mm</t>
  </si>
  <si>
    <t>1954148282</t>
  </si>
  <si>
    <t xml:space="preserve">držák pro antény D 48mm rozteč krokví 500-950mm </t>
  </si>
  <si>
    <t>80</t>
  </si>
  <si>
    <t>R59560247</t>
  </si>
  <si>
    <t>Výlez střešní univerzální 650/1100mm</t>
  </si>
  <si>
    <t>-1336935417</t>
  </si>
  <si>
    <t>"401" 1</t>
  </si>
  <si>
    <t>81</t>
  </si>
  <si>
    <t>63150818</t>
  </si>
  <si>
    <t>fólie kontaktní difuzně propustná pro doplňkovou hydroizolační vrstvu, jednovrstvá mikrovláknitá s reflexní a funkční vrstvou tl 175μm</t>
  </si>
  <si>
    <t>-1495584421</t>
  </si>
  <si>
    <t>231,72</t>
  </si>
  <si>
    <t>231,72*1,2 'Přepočtené koeficientem množství</t>
  </si>
  <si>
    <t>82</t>
  </si>
  <si>
    <t>998765102</t>
  </si>
  <si>
    <t>Přesun hmot tonážní pro krytiny skládané v objektech v přes 6 do 12 m</t>
  </si>
  <si>
    <t>-184610558</t>
  </si>
  <si>
    <t>Přesun hmot pro krytiny skládané stanovený z hmotnosti přesunovaného materiálu vodorovná dopravní vzdálenost do 50 m na objektech výšky přes 6 do 12 m</t>
  </si>
  <si>
    <t>https://podminky.urs.cz/item/CS_URS_2023_01/998765102</t>
  </si>
  <si>
    <t>766</t>
  </si>
  <si>
    <t>Konstrukce truhlářské</t>
  </si>
  <si>
    <t>83</t>
  </si>
  <si>
    <t>766231113</t>
  </si>
  <si>
    <t>Montáž sklápěcích půdních schodů</t>
  </si>
  <si>
    <t>-1418016430</t>
  </si>
  <si>
    <t>Montáž sklápěcích schodů na půdu s vyřezáním otvoru a kompletizací</t>
  </si>
  <si>
    <t>https://podminky.urs.cz/item/CS_URS_2023_01/766231113</t>
  </si>
  <si>
    <t>84</t>
  </si>
  <si>
    <t>55347591</t>
  </si>
  <si>
    <t>schody skládací protipož,mech. z Al profilů, El 15 EW 60TI, pro výšku max. 320cm, 13 schod. 130x70cm</t>
  </si>
  <si>
    <t>-1797694194</t>
  </si>
  <si>
    <t>85</t>
  </si>
  <si>
    <t>998766102</t>
  </si>
  <si>
    <t>Přesun hmot tonážní pro kce truhlářské v objektech v přes 6 do 12 m</t>
  </si>
  <si>
    <t>-701134541</t>
  </si>
  <si>
    <t>Přesun hmot pro konstrukce truhlářské stanovený z hmotnosti přesunovaného materiálu vodorovná dopravní vzdálenost do 50 m v objektech výšky přes 6 do 12 m</t>
  </si>
  <si>
    <t>https://podminky.urs.cz/item/CS_URS_2023_01/998766102</t>
  </si>
  <si>
    <t>767</t>
  </si>
  <si>
    <t>Konstrukce zámečnické</t>
  </si>
  <si>
    <t>86</t>
  </si>
  <si>
    <t>767881128</t>
  </si>
  <si>
    <t>Montáž bodů záchytného systému do dřevěných trámových konstrukcí sevřením, kotvením</t>
  </si>
  <si>
    <t>-432673662</t>
  </si>
  <si>
    <t>Montáž záchytného systému proti pádu bodů samostatných nebo v systému s poddajným kotvícím vedením do dřevěných trámových konstrukcí sevřením, kotvení svrchní, objímkou</t>
  </si>
  <si>
    <t>https://podminky.urs.cz/item/CS_URS_2023_01/767881128</t>
  </si>
  <si>
    <t xml:space="preserve">"valbová střecha"  11</t>
  </si>
  <si>
    <t>"pultová střecha" 4</t>
  </si>
  <si>
    <t>87</t>
  </si>
  <si>
    <t>70921369</t>
  </si>
  <si>
    <t>kotvicí bod pro konstrukce z dřevěných nosných trámů s bedněním pomocí 16ti samořezných šroubů dl 150mm</t>
  </si>
  <si>
    <t>1530031879</t>
  </si>
  <si>
    <t>Poznámka k položce:_x000d_
pro dřevěné nosníky min 100x20mm</t>
  </si>
  <si>
    <t>88</t>
  </si>
  <si>
    <t>998767102</t>
  </si>
  <si>
    <t>Přesun hmot tonážní pro zámečnické konstrukce v objektech v přes 6 do 12 m</t>
  </si>
  <si>
    <t>-1824261047</t>
  </si>
  <si>
    <t>Přesun hmot pro zámečnické konstrukce stanovený z hmotnosti přesunovaného materiálu vodorovná dopravní vzdálenost do 50 m v objektech výšky přes 6 do 12 m</t>
  </si>
  <si>
    <t>https://podminky.urs.cz/item/CS_URS_2023_01/998767102</t>
  </si>
  <si>
    <t>783</t>
  </si>
  <si>
    <t>Dokončovací práce - nátěry</t>
  </si>
  <si>
    <t>89</t>
  </si>
  <si>
    <t>783213011</t>
  </si>
  <si>
    <t>Napouštěcí jednonásobný syntetický biocidní nátěr tesařských prvků nezabudovaných do konstrukce</t>
  </si>
  <si>
    <t>-1992820434</t>
  </si>
  <si>
    <t>Preventivní napouštěcí nátěr tesařských prvků proti dřevokazným houbám, hmyzu a plísním nezabudovaných do konstrukce jednonásobný syntetický</t>
  </si>
  <si>
    <t>https://podminky.urs.cz/item/CS_URS_2023_01/783213011</t>
  </si>
  <si>
    <t xml:space="preserve">"palubky "  78,1</t>
  </si>
  <si>
    <t>"trámy" (0,12+0,12+0,16+0,16)*6,2*16*2</t>
  </si>
  <si>
    <t>(0,12+0,16+0,12+0,16)*4,5*12*2</t>
  </si>
  <si>
    <t xml:space="preserve">"bedneni"  204*2</t>
  </si>
  <si>
    <t>90</t>
  </si>
  <si>
    <t>783263101</t>
  </si>
  <si>
    <t>Napouštěcí jednonásobný olejový nátěr tesařských konstrukcí zabudovaných do konstrukce</t>
  </si>
  <si>
    <t>1807272064</t>
  </si>
  <si>
    <t>Napouštěcí nátěr tesařských konstrukcí zabudovaných do konstrukce jednonásobný olejový</t>
  </si>
  <si>
    <t>https://podminky.urs.cz/item/CS_URS_2023_01/783263101</t>
  </si>
  <si>
    <t>"palubky" 78,1*2</t>
  </si>
  <si>
    <t>"zhaví trámů" (0,12+0,12+0,16+0,16)*1*16*2</t>
  </si>
  <si>
    <t>(0,12+0,18+0,18+0,12)*(10+6+4)</t>
  </si>
  <si>
    <t>784</t>
  </si>
  <si>
    <t>Dokončovací práce - malby a tapety</t>
  </si>
  <si>
    <t>91</t>
  </si>
  <si>
    <t>784111001</t>
  </si>
  <si>
    <t>Oprášení (ometení ) podkladu v místnostech v do 3,80 m</t>
  </si>
  <si>
    <t>-1683522159</t>
  </si>
  <si>
    <t>Oprášení (ometení) podkladu v místnostech výšky do 3,80 m</t>
  </si>
  <si>
    <t>https://podminky.urs.cz/item/CS_URS_2023_01/784111001</t>
  </si>
  <si>
    <t>"podhledy" 153,3</t>
  </si>
  <si>
    <t>"steny" 360,6</t>
  </si>
  <si>
    <t>92</t>
  </si>
  <si>
    <t>784121001</t>
  </si>
  <si>
    <t>Oškrabání malby v mísnostech v do 3,80 m</t>
  </si>
  <si>
    <t>-1070671454</t>
  </si>
  <si>
    <t>Oškrabání malby v místnostech výšky do 3,80 m</t>
  </si>
  <si>
    <t>https://podminky.urs.cz/item/CS_URS_2023_01/784121001</t>
  </si>
  <si>
    <t>93</t>
  </si>
  <si>
    <t>784181101</t>
  </si>
  <si>
    <t>Základní akrylátová jednonásobná bezbarvá penetrace podkladu v místnostech v do 3,80 m</t>
  </si>
  <si>
    <t>-174360153</t>
  </si>
  <si>
    <t>Penetrace podkladu jednonásobná základní akrylátová bezbarvá v místnostech výšky do 3,80 m</t>
  </si>
  <si>
    <t>https://podminky.urs.cz/item/CS_URS_2023_01/784181101</t>
  </si>
  <si>
    <t>784321031</t>
  </si>
  <si>
    <t>Dvojnásobné silikátové bílé malby v místnosti v do 3,80 m</t>
  </si>
  <si>
    <t>-1367413952</t>
  </si>
  <si>
    <t>Malby silikátové dvojnásobné, bílé v místnostech výšky do 3,80 m</t>
  </si>
  <si>
    <t>https://podminky.urs.cz/item/CS_URS_2023_01/784321031</t>
  </si>
  <si>
    <t xml:space="preserve">02 - Bourací práce </t>
  </si>
  <si>
    <t xml:space="preserve">    997 - Přesun sutě</t>
  </si>
  <si>
    <t>712340832</t>
  </si>
  <si>
    <t>Odstranění povlakové krytiny střech do 10° z pásů NAIP přitavených v plné ploše dvouvrstvé</t>
  </si>
  <si>
    <t>-523734201</t>
  </si>
  <si>
    <t>Odstranění povlakové krytiny střech plochých do 10° z přitavených pásů NAIP v plné ploše dvouvrstvé</t>
  </si>
  <si>
    <t>https://podminky.urs.cz/item/CS_URS_2023_01/712340832</t>
  </si>
  <si>
    <t>713110813</t>
  </si>
  <si>
    <t>Odstranění tepelné izolace stropů volně kladené z vláknitých materiálů suchých tl přes 100 mm</t>
  </si>
  <si>
    <t>-1138133153</t>
  </si>
  <si>
    <t>Odstranění tepelné izolace stropů nebo podhledů z rohoží, pásů, dílců, desek, bloků volně kladených z vláknitých materiálů suchých, tloušťka izolace přes 100 mm</t>
  </si>
  <si>
    <t>https://podminky.urs.cz/item/CS_URS_2023_01/713110813</t>
  </si>
  <si>
    <t>51,09+231,7</t>
  </si>
  <si>
    <t>762331812</t>
  </si>
  <si>
    <t>Demontáž vázaných kcí krovů z hranolů průřezové pl přes 120 do 224 cm2</t>
  </si>
  <si>
    <t>-1829956973</t>
  </si>
  <si>
    <t>Demontáž vázaných konstrukcí krovů sklonu do 60° z hranolů, hranolků, fošen, průřezové plochy přes 120 do 224 cm2</t>
  </si>
  <si>
    <t>https://podminky.urs.cz/item/CS_URS_2023_01/762331812</t>
  </si>
  <si>
    <t>762341811</t>
  </si>
  <si>
    <t>Demontáž bednění střech z prken</t>
  </si>
  <si>
    <t>-1819220149</t>
  </si>
  <si>
    <t>Demontáž bednění a laťování bednění střech rovných, obloukových, sklonu do 60° se všemi nadstřešními konstrukcemi z prken hrubých, hoblovaných tl. do 32 mm</t>
  </si>
  <si>
    <t>https://podminky.urs.cz/item/CS_URS_2023_01/762341811</t>
  </si>
  <si>
    <t>762841812</t>
  </si>
  <si>
    <t>Demontáž podbíjení obkladů stropů a střech sklonu do 60° z hrubých prken s omítkou</t>
  </si>
  <si>
    <t>1811448175</t>
  </si>
  <si>
    <t>Demontáž podbíjení obkladů stropů a střech sklonu do 60° z hrubých prken tl. do 35 mm s omítkou</t>
  </si>
  <si>
    <t>https://podminky.urs.cz/item/CS_URS_2023_01/762841812</t>
  </si>
  <si>
    <t>"1P02,11,12" 5,4*4,7</t>
  </si>
  <si>
    <t>"0P01, 0P02" 14,9+17,3</t>
  </si>
  <si>
    <t>764001821</t>
  </si>
  <si>
    <t>Demontáž krytiny ze svitků nebo tabulí do suti</t>
  </si>
  <si>
    <t>-1011417117</t>
  </si>
  <si>
    <t>Demontáž klempířských konstrukcí krytiny ze svitků nebo tabulí do suti</t>
  </si>
  <si>
    <t>https://podminky.urs.cz/item/CS_URS_2023_01/764001821</t>
  </si>
  <si>
    <t>764002801</t>
  </si>
  <si>
    <t>Demontáž závětrné lišty do suti</t>
  </si>
  <si>
    <t>825993466</t>
  </si>
  <si>
    <t>Demontáž klempířských konstrukcí závětrné lišty do suti</t>
  </si>
  <si>
    <t>https://podminky.urs.cz/item/CS_URS_2023_01/764002801</t>
  </si>
  <si>
    <t>"stity" 6,3*4</t>
  </si>
  <si>
    <t>764001891</t>
  </si>
  <si>
    <t>Demontáž úžlabí do suti</t>
  </si>
  <si>
    <t>1272886603</t>
  </si>
  <si>
    <t>Demontáž klempířských konstrukcí oplechování úžlabí do suti</t>
  </si>
  <si>
    <t>https://podminky.urs.cz/item/CS_URS_2023_01/764001891</t>
  </si>
  <si>
    <t>7,5*4</t>
  </si>
  <si>
    <t>764002871</t>
  </si>
  <si>
    <t>Demontáž lemování zdí do suti</t>
  </si>
  <si>
    <t>-1501445198</t>
  </si>
  <si>
    <t>Demontáž klempířských konstrukcí lemování zdí do suti</t>
  </si>
  <si>
    <t>https://podminky.urs.cz/item/CS_URS_2023_01/764002871</t>
  </si>
  <si>
    <t>"lemovani vyssi casti" 5,5+0,8</t>
  </si>
  <si>
    <t>764003801</t>
  </si>
  <si>
    <t>Demontáž lemování trub, konzol, držáků, ventilačních nástavců a jiných kusových prvků do suti</t>
  </si>
  <si>
    <t>769656222</t>
  </si>
  <si>
    <t>Demontáž klempířských konstrukcí lemování trub, konzol, držáků, ventilačních nástavců a ostatních kusových prvků do suti</t>
  </si>
  <si>
    <t>https://podminky.urs.cz/item/CS_URS_2023_01/764003801</t>
  </si>
  <si>
    <t>764004801</t>
  </si>
  <si>
    <t>Demontáž podokapního žlabu do suti</t>
  </si>
  <si>
    <t>433149907</t>
  </si>
  <si>
    <t>Demontáž klempířských konstrukcí žlabu podokapního do suti</t>
  </si>
  <si>
    <t>https://podminky.urs.cz/item/CS_URS_2023_01/764004801</t>
  </si>
  <si>
    <t>5,15+5,2+5,05+5,2+5,15</t>
  </si>
  <si>
    <t>764004861</t>
  </si>
  <si>
    <t>Demontáž svodu do suti</t>
  </si>
  <si>
    <t>938858944</t>
  </si>
  <si>
    <t>Demontáž klempířských konstrukcí svodu do suti</t>
  </si>
  <si>
    <t>https://podminky.urs.cz/item/CS_URS_2023_01/764004861</t>
  </si>
  <si>
    <t>5,8*4</t>
  </si>
  <si>
    <t>767851803</t>
  </si>
  <si>
    <t>Demontáž komínových lávek - celé komínové lávky</t>
  </si>
  <si>
    <t>-813173255</t>
  </si>
  <si>
    <t>Demontáž komínových lávek kompletní celé lávky</t>
  </si>
  <si>
    <t>https://podminky.urs.cz/item/CS_URS_2023_01/767851803</t>
  </si>
  <si>
    <t>"strecha" 9,8+5,4</t>
  </si>
  <si>
    <t>962032641</t>
  </si>
  <si>
    <t>Bourání zdiva komínového nad střechou z cihel na MC</t>
  </si>
  <si>
    <t>-479669684</t>
  </si>
  <si>
    <t>Bourání zdiva nadzákladového z cihel nebo tvárnic komínového z cihel pálených, šamotových nebo vápenopískových nad střechou na maltu cementovou</t>
  </si>
  <si>
    <t>https://podminky.urs.cz/item/CS_URS_2023_01/962032641</t>
  </si>
  <si>
    <t>"zhlavi komina "0,45*0,45*0,2</t>
  </si>
  <si>
    <t>963051110</t>
  </si>
  <si>
    <t>Bourání ŽB stropů deskových tl do 80 mm</t>
  </si>
  <si>
    <t>39344156</t>
  </si>
  <si>
    <t>Bourání železobetonových stropů deskových, tl. do 80 mm</t>
  </si>
  <si>
    <t>https://podminky.urs.cz/item/CS_URS_2023_01/963051110</t>
  </si>
  <si>
    <t>"zhlavi komina desky "0,45*0,45*0,08</t>
  </si>
  <si>
    <t>0,45*1*0,08</t>
  </si>
  <si>
    <t>0,45*0,75*0,08</t>
  </si>
  <si>
    <t>978013161</t>
  </si>
  <si>
    <t>Otlučení (osekání) vnitřní vápenné nebo vápenocementové omítky stěn v rozsahu přes 30 do 50 %</t>
  </si>
  <si>
    <t>1640755504</t>
  </si>
  <si>
    <t>Otlučení vápenných nebo vápenocementových omítek vnitřních ploch stěn s vyškrabáním spar, s očištěním zdiva, v rozsahu přes 30 do 50 %</t>
  </si>
  <si>
    <t>https://podminky.urs.cz/item/CS_URS_2023_01/978013161</t>
  </si>
  <si>
    <t>978036191</t>
  </si>
  <si>
    <t>Otlučení (osekání) cementových omítek vnějších ploch v rozsahu přes 50 do 100 %</t>
  </si>
  <si>
    <t>-904490792</t>
  </si>
  <si>
    <t>Otlučení cementových omítek vnějších ploch s vyškrabáním spar zdiva a s očištěním povrchu, v rozsahu přes 80 do 100 %</t>
  </si>
  <si>
    <t>https://podminky.urs.cz/item/CS_URS_2023_01/978036191</t>
  </si>
  <si>
    <t>997</t>
  </si>
  <si>
    <t>Přesun sutě</t>
  </si>
  <si>
    <t>997006512</t>
  </si>
  <si>
    <t>Vodorovné doprava suti s naložením a složením na skládku přes 100 m do 1 km</t>
  </si>
  <si>
    <t>-1286432379</t>
  </si>
  <si>
    <t>Vodorovná doprava suti na skládku s naložením na dopravní prostředek a složením přes 100 m do 1 km</t>
  </si>
  <si>
    <t>https://podminky.urs.cz/item/CS_URS_2023_01/997006512</t>
  </si>
  <si>
    <t>997006519</t>
  </si>
  <si>
    <t>Příplatek k vodorovnému přemístění suti na skládku ZKD 1 km přes 1 km</t>
  </si>
  <si>
    <t>448044503</t>
  </si>
  <si>
    <t>Vodorovná doprava suti na skládku Příplatek k ceně -6512 za každý další i započatý 1 km</t>
  </si>
  <si>
    <t>https://podminky.urs.cz/item/CS_URS_2023_01/997006519</t>
  </si>
  <si>
    <t>25,135*24 'Přepočtené koeficientem množství</t>
  </si>
  <si>
    <t>997013112</t>
  </si>
  <si>
    <t>Vnitrostaveništní doprava suti a vybouraných hmot pro budovy v přes 6 do 9 m s použitím mechanizace</t>
  </si>
  <si>
    <t>-541130746</t>
  </si>
  <si>
    <t>Vnitrostaveništní doprava suti a vybouraných hmot vodorovně do 50 m svisle s použitím mechanizace pro budovy a haly výšky přes 6 do 9 m</t>
  </si>
  <si>
    <t>https://podminky.urs.cz/item/CS_URS_2023_01/997013112</t>
  </si>
  <si>
    <t>997013804</t>
  </si>
  <si>
    <t>Poplatek za uložení na skládce (skládkovné) stavebního odpadu ze skla kód odpadu 17 02 02</t>
  </si>
  <si>
    <t>-616382568</t>
  </si>
  <si>
    <t>Poplatek za uložení stavebního odpadu na skládce (skládkovné) ze skla zatříděného do Katalogu odpadů pod kódem 17 02 02</t>
  </si>
  <si>
    <t>https://podminky.urs.cz/item/CS_URS_2023_01/997013804</t>
  </si>
  <si>
    <t>03 - Elektroinstalace, hromosvod</t>
  </si>
  <si>
    <t xml:space="preserve">    1 - Zemní práce</t>
  </si>
  <si>
    <t xml:space="preserve">      96 - Bourání konstrukcí</t>
  </si>
  <si>
    <t xml:space="preserve">    740 - Elektromontáže - zkoušky a revize</t>
  </si>
  <si>
    <t xml:space="preserve">    741 - Elektroinstalace - silnoproud</t>
  </si>
  <si>
    <t xml:space="preserve">      D8 - Rozvaděče</t>
  </si>
  <si>
    <t xml:space="preserve">        D8-R12 - Rozvaděč R2</t>
  </si>
  <si>
    <t>Zemní práce</t>
  </si>
  <si>
    <t>132112121</t>
  </si>
  <si>
    <t>Hloubení zapažených rýh šířky do 800 mm v soudržných horninách třídy těžitelnosti I skupiny 1 a 2 ručně</t>
  </si>
  <si>
    <t>1295843485</t>
  </si>
  <si>
    <t>Hloubení zapažených rýh šířky do 800 mm ručně s urovnáním dna do předepsaného profilu a spádu v hornině třídy těžitelnosti I skupiny 1 a 2 soudržných</t>
  </si>
  <si>
    <t>https://podminky.urs.cz/item/CS_URS_2023_01/132112121</t>
  </si>
  <si>
    <t>0,5*0,8*(16+2+2)*0,5</t>
  </si>
  <si>
    <t>132212121</t>
  </si>
  <si>
    <t>Hloubení zapažených rýh šířky do 800 mm v soudržných horninách třídy těžitelnosti I skupiny 3 ručně</t>
  </si>
  <si>
    <t>1160466359</t>
  </si>
  <si>
    <t>Hloubení zapažených rýh šířky do 800 mm ručně s urovnáním dna do předepsaného profilu a spádu v hornině třídy těžitelnosti I skupiny 3 soudržných</t>
  </si>
  <si>
    <t>https://podminky.urs.cz/item/CS_URS_2023_01/132212121</t>
  </si>
  <si>
    <t>174111101</t>
  </si>
  <si>
    <t>Zásyp jam, šachet rýh nebo kolem objektů sypaninou se zhutněním ručně</t>
  </si>
  <si>
    <t>440339356</t>
  </si>
  <si>
    <t>Zásyp sypaninou z jakékoliv horniny ručně s uložením výkopku ve vrstvách se zhutněním jam, šachet, rýh nebo kolem objektů v těchto vykopávkách</t>
  </si>
  <si>
    <t>https://podminky.urs.cz/item/CS_URS_2023_01/174111101</t>
  </si>
  <si>
    <t>0,5*0,8*(16+2+2)</t>
  </si>
  <si>
    <t>96</t>
  </si>
  <si>
    <t>Bourání konstrukcí</t>
  </si>
  <si>
    <t>210210819R</t>
  </si>
  <si>
    <t>Demontáž původní elektroinastalace</t>
  </si>
  <si>
    <t>1089101988</t>
  </si>
  <si>
    <t>58541233</t>
  </si>
  <si>
    <t>pojivo sádrové normálně tuhnoucí pro instalace</t>
  </si>
  <si>
    <t>-1074335264</t>
  </si>
  <si>
    <t>0,015</t>
  </si>
  <si>
    <t>971042131</t>
  </si>
  <si>
    <t>Vybourání otvorů v betonových příčkách a zdech D do 60 mm tl do 150 mm</t>
  </si>
  <si>
    <t>-1477429646</t>
  </si>
  <si>
    <t>Vybourání otvorů v betonových příčkách a zdech základových nebo nadzákladových průměru profilu do 60 mm, tl. do 150 mm</t>
  </si>
  <si>
    <t>https://podminky.urs.cz/item/CS_URS_2023_01/971042131</t>
  </si>
  <si>
    <t>971042141</t>
  </si>
  <si>
    <t>Vybourání otvorů v betonových příčkách a zdech D do 60 mm tl do 300 mm</t>
  </si>
  <si>
    <t>-1319787764</t>
  </si>
  <si>
    <t>Vybourání otvorů v betonových příčkách a zdech základových nebo nadzákladových průměru profilu do 60 mm, tl. do 300 mm</t>
  </si>
  <si>
    <t>https://podminky.urs.cz/item/CS_URS_2023_01/971042141</t>
  </si>
  <si>
    <t>972012211</t>
  </si>
  <si>
    <t>Vybourání výplní otvorů z lehkých betonů v prefabrikovaných stropech tl přes 120 mm pl 0,09 m2</t>
  </si>
  <si>
    <t>-1335185731</t>
  </si>
  <si>
    <t>Vybourání výplní otvorů z lehkých betonů v prefabrikovaných stropech tl. přes 120 mm, plochy do 0,09 m2</t>
  </si>
  <si>
    <t>https://podminky.urs.cz/item/CS_URS_2023_01/972012211</t>
  </si>
  <si>
    <t>972085391</t>
  </si>
  <si>
    <t>Vybourání otvorů v podhledu stropu rabicovém pl do 0,25 m2</t>
  </si>
  <si>
    <t>1845705761</t>
  </si>
  <si>
    <t>Vybourání otvorů v podhledu stropu rabicovém, z pletiva nebo moniérovém rabicovém nebo z pletiva keramid, plochy do 0,25 m2</t>
  </si>
  <si>
    <t>https://podminky.urs.cz/item/CS_URS_2023_01/972085391</t>
  </si>
  <si>
    <t>974031143</t>
  </si>
  <si>
    <t>Vysekání rýh ve zdivu cihelném hl do 70 mm š do 100 mm</t>
  </si>
  <si>
    <t>2133319345</t>
  </si>
  <si>
    <t>Vysekání rýh ve zdivu cihelném na maltu vápennou nebo vápenocementovou do hl. 70 mm a šířky do 100 mm</t>
  </si>
  <si>
    <t>https://podminky.urs.cz/item/CS_URS_2023_01/974031143</t>
  </si>
  <si>
    <t>214</t>
  </si>
  <si>
    <t>997013501</t>
  </si>
  <si>
    <t>Odvoz suti a vybouraných hmot na skládku nebo meziskládku do 1 km se složením</t>
  </si>
  <si>
    <t>2027711169</t>
  </si>
  <si>
    <t>Odvoz suti a vybouraných hmot na skládku nebo meziskládku se složením, na vzdálenost do 1 km</t>
  </si>
  <si>
    <t>https://podminky.urs.cz/item/CS_URS_2023_01/997013501</t>
  </si>
  <si>
    <t>997013509</t>
  </si>
  <si>
    <t>Příplatek k odvozu suti a vybouraných hmot na skládku ZKD 1 km přes 1 km</t>
  </si>
  <si>
    <t>-1499177872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</si>
  <si>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</si>
  <si>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</si>
  <si>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997013631</t>
  </si>
  <si>
    <t>Poplatek za uložení na skládce (skládkovné) stavebního odpadu směsného kód odpadu 17 09 04</t>
  </si>
  <si>
    <t>2128325564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</si>
  <si>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</si>
  <si>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</si>
  <si>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740</t>
  </si>
  <si>
    <t>Elektromontáže - zkoušky a revize</t>
  </si>
  <si>
    <t>741810002</t>
  </si>
  <si>
    <t>Celková prohlídka elektrického rozvodu a zařízení přes 100 000 do 500 000,- Kč</t>
  </si>
  <si>
    <t>-696424080</t>
  </si>
  <si>
    <t>Zkoušky a prohlídky elektrických rozvodů a zařízení celková prohlídka a vyhotovení revizní zprávy pro objem montážních prací přes 100 do 500 tis. Kč</t>
  </si>
  <si>
    <t>https://podminky.urs.cz/item/CS_URS_2023_01/741810002</t>
  </si>
  <si>
    <t>1"revize Hromosvod + elektroinstalace"</t>
  </si>
  <si>
    <t>-2014055312</t>
  </si>
  <si>
    <t xml:space="preserve">Poznámka k položce:_x000d_
Vydání průkazu způsobilosti_x000d_
1. Položka obsahuje:  – cenu za vyhotovení dokladu právnickou osobou o silnoproudých zařízeních a vydání průkazu způsobilosti </t>
  </si>
  <si>
    <t>1"provedení prohlídky UTZ elektro a ochrany před atmosférickou elektřinou oprávněnou osobou a TBZ, vydání průkazu způsobilosti "</t>
  </si>
  <si>
    <t>741</t>
  </si>
  <si>
    <t>Elektroinstalace - silnoproud</t>
  </si>
  <si>
    <t>741112001</t>
  </si>
  <si>
    <t>Montáž krabice zapuštěná plastová kruhová</t>
  </si>
  <si>
    <t>2006376167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</si>
  <si>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</si>
  <si>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https://podminky.urs.cz/item/CS_URS_2023_01/741112001</t>
  </si>
  <si>
    <t>34571457</t>
  </si>
  <si>
    <t>krabice pod omítku PVC odbočná kruhová D 70mm s víčkem</t>
  </si>
  <si>
    <t>96254517</t>
  </si>
  <si>
    <t>34571521</t>
  </si>
  <si>
    <t>krabice pod omítku PVC odbočná kruhová D 70mm s víčkem a svorkovnicí</t>
  </si>
  <si>
    <t>-386015923</t>
  </si>
  <si>
    <t>34562696</t>
  </si>
  <si>
    <t>svorkovnice krabicová bezšroubová jednopólová pro 5 vodičů 0,5-2,5mm2, 400V 24A</t>
  </si>
  <si>
    <t>297502748</t>
  </si>
  <si>
    <t>"ref wago" 24</t>
  </si>
  <si>
    <t>34562691</t>
  </si>
  <si>
    <t>svorkovnice krabicová šroubovací čtyřpólová pro 4x4 vodiče 1,5-4,0mm2, 500V</t>
  </si>
  <si>
    <t>-1252693253</t>
  </si>
  <si>
    <t>741120001</t>
  </si>
  <si>
    <t>Montáž vodič Cu izolovaný plný a laněný žíla 0,35-6 mm2 pod omítku (např. CY)</t>
  </si>
  <si>
    <t>486889441</t>
  </si>
  <si>
    <t>Montáž vodičů izolovaných měděných bez ukončení uložených pod omítku plných a laněných (např. CY), průřezu žíly 0,35 až 6 mm2</t>
  </si>
  <si>
    <t>https://podminky.urs.cz/item/CS_URS_2023_01/741120001</t>
  </si>
  <si>
    <t>741122015</t>
  </si>
  <si>
    <t>Montáž kabel Cu bez ukončení uložený pod omítku plný kulatý 3x1,5 mm2 (např. CYKY)</t>
  </si>
  <si>
    <t>-689323291</t>
  </si>
  <si>
    <t>Montáž kabelů měděných bez ukončení uložených pod omítku plných kulatých (např. CYKY), počtu a průřezu žil 3x1,5 mm2</t>
  </si>
  <si>
    <t>https://podminky.urs.cz/item/CS_URS_2023_01/741122015</t>
  </si>
  <si>
    <t>193</t>
  </si>
  <si>
    <t>741122016</t>
  </si>
  <si>
    <t>Montáž kabel Cu bez ukončení uložený pod omítku plný kulatý 3x2,5 až 6 mm2 (např. CYKY)</t>
  </si>
  <si>
    <t>-2081927299</t>
  </si>
  <si>
    <t>Montáž kabelů měděných bez ukončení uložených pod omítku plných kulatých (např. CYKY), počtu a průřezu žil 3x2,5 až 6 mm2</t>
  </si>
  <si>
    <t>https://podminky.urs.cz/item/CS_URS_2023_01/741122016</t>
  </si>
  <si>
    <t>215</t>
  </si>
  <si>
    <t>741122032</t>
  </si>
  <si>
    <t>Montáž kabel Cu bez ukončení uložený pod omítku plný kulatý 5x4 až 6 mm2 (např. CYKY)</t>
  </si>
  <si>
    <t>1932380330</t>
  </si>
  <si>
    <t>Montáž kabelů měděných bez ukončení uložených pod omítku plných kulatých (např. CYKY), počtu a průřezu žil 5x4 až 6 mm2</t>
  </si>
  <si>
    <t>https://podminky.urs.cz/item/CS_URS_2023_01/741122032</t>
  </si>
  <si>
    <t>34141025</t>
  </si>
  <si>
    <t>vodič propojovací flexibilní jádro Cu lanované izolace PVC 450/750V (H07V-K) 1x2,5mm2</t>
  </si>
  <si>
    <t>807090955</t>
  </si>
  <si>
    <t>34141026</t>
  </si>
  <si>
    <t>vodič propojovací flexibilní jádro Cu lanované izolace PVC 450/750V (H07V-K) 1x4mm2</t>
  </si>
  <si>
    <t>-2142964829</t>
  </si>
  <si>
    <t>34141027</t>
  </si>
  <si>
    <t>vodič propojovací flexibilní jádro Cu lanované izolace PVC 450/750V (H07V-K) 1x6mm2</t>
  </si>
  <si>
    <t>1314595559</t>
  </si>
  <si>
    <t>34111030</t>
  </si>
  <si>
    <t>kabel instalační jádro Cu plné izolace PVC plášť PVC 450/750V (CYKY) 3x1,5mm2</t>
  </si>
  <si>
    <t>510828473</t>
  </si>
  <si>
    <t>34111036</t>
  </si>
  <si>
    <t>kabel instalační jádro Cu plné izolace PVC plášť PVC 450/750V (CYKY) 3x2,5mm2</t>
  </si>
  <si>
    <t>1192407746</t>
  </si>
  <si>
    <t>34111098</t>
  </si>
  <si>
    <t>kabel instalační jádro Cu plné izolace PVC plášť PVC 450/750V (CYKY) 5x4mm2</t>
  </si>
  <si>
    <t>-161356484</t>
  </si>
  <si>
    <t>Poznámka k položce:_x000d_
CYKY</t>
  </si>
  <si>
    <t>741128002</t>
  </si>
  <si>
    <t>Ostatní práce při montáži vodičů a kabelů - označení dalším štítkem</t>
  </si>
  <si>
    <t>-1288290476</t>
  </si>
  <si>
    <t>Ostatní práce při montáži vodičů a kabelů úpravy vodičů a kabelů označování dalším štítkem</t>
  </si>
  <si>
    <t>https://podminky.urs.cz/item/CS_URS_2023_01/741128002</t>
  </si>
  <si>
    <t>741128003</t>
  </si>
  <si>
    <t>Ostatní práce při montáži vodičů a kabelů - svazkování žil</t>
  </si>
  <si>
    <t>56449656</t>
  </si>
  <si>
    <t>Ostatní práce při montáži vodičů a kabelů úpravy vodičů a kabelů svazkování žil</t>
  </si>
  <si>
    <t>https://podminky.urs.cz/item/CS_URS_2023_01/741128003</t>
  </si>
  <si>
    <t>741310001</t>
  </si>
  <si>
    <t>Montáž spínač nástěnný 1-jednopólový prostředí normální se zapojením vodičů</t>
  </si>
  <si>
    <t>1647573033</t>
  </si>
  <si>
    <t>Montáž spínačů jedno nebo dvoupólových nástěnných se zapojením vodičů, pro prostředí normální spínačů, řazení 1-jednopólových</t>
  </si>
  <si>
    <t>https://podminky.urs.cz/item/CS_URS_2023_01/741310001</t>
  </si>
  <si>
    <t>34535015</t>
  </si>
  <si>
    <t>spínač nástěnný jednopólový, řazení 1, IP44, šroubové svorky</t>
  </si>
  <si>
    <t>-1821437635</t>
  </si>
  <si>
    <t>741310101</t>
  </si>
  <si>
    <t>Montáž spínač (polo)zapuštěný bezšroubové připojení 1-jednopólový se zapojením vodičů</t>
  </si>
  <si>
    <t>137576717</t>
  </si>
  <si>
    <t>Montáž spínačů jedno nebo dvoupólových polozapuštěných nebo zapuštěných se zapojením vodičů bezšroubové připojení spínačů, řazení 1-jednopólových</t>
  </si>
  <si>
    <t>https://podminky.urs.cz/item/CS_URS_2023_01/741310101</t>
  </si>
  <si>
    <t>34539009</t>
  </si>
  <si>
    <t>přístroj ovládače zapínacího, řazení 1/0, 1/0S, 1/0So šroubové svorky</t>
  </si>
  <si>
    <t>1797751733</t>
  </si>
  <si>
    <t>741310122</t>
  </si>
  <si>
    <t>Montáž přepínač (polo)zapuštěný bezšroubové připojení 6-střídavý se zapojením vodičů</t>
  </si>
  <si>
    <t>99225964</t>
  </si>
  <si>
    <t>Montáž spínačů jedno nebo dvoupólových polozapuštěných nebo zapuštěných se zapojením vodičů bezšroubové připojení přepínačů, řazení 6-střídavých</t>
  </si>
  <si>
    <t>https://podminky.urs.cz/item/CS_URS_2023_01/741310122</t>
  </si>
  <si>
    <t>34539016</t>
  </si>
  <si>
    <t>přístroj přepínače střídavého, řazení 6, 6So, 6S bezšroubové svorky</t>
  </si>
  <si>
    <t>2064309547</t>
  </si>
  <si>
    <t>741310126</t>
  </si>
  <si>
    <t>Montáž přepínač (polo)zapuštěný bezšroubové připojení 7-křížový se zapojením vodičů</t>
  </si>
  <si>
    <t>1625839400</t>
  </si>
  <si>
    <t>Montáž spínačů jedno nebo dvoupólových polozapuštěných nebo zapuštěných se zapojením vodičů bezšroubové připojení přepínačů, řazení 7-křížových</t>
  </si>
  <si>
    <t>https://podminky.urs.cz/item/CS_URS_2023_01/741310126</t>
  </si>
  <si>
    <t>34539014</t>
  </si>
  <si>
    <t>přístroj přepínače křížového, řazení 7, 7So bezšroubové svorky</t>
  </si>
  <si>
    <t>1293534806</t>
  </si>
  <si>
    <t>741313042</t>
  </si>
  <si>
    <t>Montáž zásuvka (polo)zapuštěná šroubové připojení 2P+PE dvojí zapojení - průběžná se zapojením vodičů</t>
  </si>
  <si>
    <t>-1709310482</t>
  </si>
  <si>
    <t>Montáž zásuvek domovních se zapojením vodičů šroubové připojení polozapuštěných nebo zapuštěných 10/16 A, provedení 2P + PE dvojí zapojení pro průběžnou montáž</t>
  </si>
  <si>
    <t>https://podminky.urs.cz/item/CS_URS_2023_01/741313042</t>
  </si>
  <si>
    <t>34555202</t>
  </si>
  <si>
    <t>zásuvka zápustná jednonásobná chráněná, šroubové svorky</t>
  </si>
  <si>
    <t>-16532522</t>
  </si>
  <si>
    <t>34555245</t>
  </si>
  <si>
    <t>zásuvka zápustná dvojnásobná s optickou přepěťovou ochranou, s clonkami, šroubové svorky</t>
  </si>
  <si>
    <t>-5107250</t>
  </si>
  <si>
    <t>741313082</t>
  </si>
  <si>
    <t>Montáž zásuvka chráněná v krabici šroubové připojení 2P+PE prostředí venkovní, mokré se zapojením vodičů</t>
  </si>
  <si>
    <t>-1751499747</t>
  </si>
  <si>
    <t>Montáž zásuvek domovních se zapojením vodičů šroubové připojení venkovní nebo mokré, provedení 2P + PE</t>
  </si>
  <si>
    <t>https://podminky.urs.cz/item/CS_URS_2023_01/741313082</t>
  </si>
  <si>
    <t>34555233</t>
  </si>
  <si>
    <t>zásuvka nástěnná jednonásobná chráněná, s víčkem, IP54, šroubové svorky</t>
  </si>
  <si>
    <t>509225820</t>
  </si>
  <si>
    <t>741410021</t>
  </si>
  <si>
    <t>Montáž vodič uzemňovací pásek průřezu do 120 mm2 v městské zástavbě v zemi</t>
  </si>
  <si>
    <t>1731377682</t>
  </si>
  <si>
    <t>Montáž uzemňovacího vedení s upevněním, propojením a připojením pomocí svorek v zemi s izolací spojů pásku průřezu do 120 mm2 v městské zástavbě</t>
  </si>
  <si>
    <t>https://podminky.urs.cz/item/CS_URS_2023_01/741410021</t>
  </si>
  <si>
    <t>741410041</t>
  </si>
  <si>
    <t>Montáž vodič uzemňovací drát nebo lano D do 10 mm v městské zástavbě</t>
  </si>
  <si>
    <t>1986576157</t>
  </si>
  <si>
    <t>Montáž uzemňovacího vedení s upevněním, propojením a připojením pomocí svorek v zemi s izolací spojů drátu nebo lana Ø do 10 mm v městské zástavbě</t>
  </si>
  <si>
    <t>https://podminky.urs.cz/item/CS_URS_2023_01/741410041</t>
  </si>
  <si>
    <t>741420001</t>
  </si>
  <si>
    <t>Montáž drát nebo lano hromosvodné svodové D do 10 mm s podpěrou</t>
  </si>
  <si>
    <t>-956889690</t>
  </si>
  <si>
    <t>Montáž hromosvodného vedení svodových drátů nebo lan s podpěrami, Ø do 10 mm</t>
  </si>
  <si>
    <t>https://podminky.urs.cz/item/CS_URS_2023_01/741420001</t>
  </si>
  <si>
    <t>109</t>
  </si>
  <si>
    <t>741420021</t>
  </si>
  <si>
    <t>Montáž svorka hromosvodná se 2 šrouby</t>
  </si>
  <si>
    <t>2097413158</t>
  </si>
  <si>
    <t>Montáž hromosvodného vedení svorek se 2 šrouby</t>
  </si>
  <si>
    <t>https://podminky.urs.cz/item/CS_URS_2023_01/741420021</t>
  </si>
  <si>
    <t>34+18</t>
  </si>
  <si>
    <t>741420022</t>
  </si>
  <si>
    <t>Montáž svorka hromosvodná se 3 a více šrouby</t>
  </si>
  <si>
    <t>-757490449</t>
  </si>
  <si>
    <t>Montáž hromosvodného vedení svorek se 3 a více šrouby</t>
  </si>
  <si>
    <t>https://podminky.urs.cz/item/CS_URS_2023_01/741420022</t>
  </si>
  <si>
    <t>14+17</t>
  </si>
  <si>
    <t>741420083</t>
  </si>
  <si>
    <t>Montáž vedení hromosvodné-štítek k označení svodu</t>
  </si>
  <si>
    <t>-1013464379</t>
  </si>
  <si>
    <t>Montáž hromosvodného vedení doplňků štítků k označení svodů</t>
  </si>
  <si>
    <t>https://podminky.urs.cz/item/CS_URS_2023_01/741420083</t>
  </si>
  <si>
    <t>741430001</t>
  </si>
  <si>
    <t>Montáž tyč jímací délky do 3 m na konstrukci dřevěnou</t>
  </si>
  <si>
    <t>115359966</t>
  </si>
  <si>
    <t>Montáž jímacích tyčí délky do 3 m, na konstrukci dřevěnou mimo krov</t>
  </si>
  <si>
    <t>https://podminky.urs.cz/item/CS_URS_2023_01/741430001</t>
  </si>
  <si>
    <t>741440031</t>
  </si>
  <si>
    <t>Montáž tyč zemnicí dl do 2 m</t>
  </si>
  <si>
    <t>1040775820</t>
  </si>
  <si>
    <t>Montáž zemnicích desek a tyčí s připojením na svodové nebo uzemňovací vedení bez příslušenství tyčí, délky do 2 m</t>
  </si>
  <si>
    <t>https://podminky.urs.cz/item/CS_URS_2023_01/741440031</t>
  </si>
  <si>
    <t>751122091</t>
  </si>
  <si>
    <t>Montáž ventilátoru radiálního nízkotlakého potrubního základního do kruhového potrubí D do 100 mm</t>
  </si>
  <si>
    <t>1436982811</t>
  </si>
  <si>
    <t>Montáž ventilátoru radiálního nízkotlakého potrubního základního do kruhového potrubí, průměru do 100 mm</t>
  </si>
  <si>
    <t>https://podminky.urs.cz/item/CS_URS_2023_01/751122091</t>
  </si>
  <si>
    <t>35442062</t>
  </si>
  <si>
    <t>pás zemnící 30x4mm FeZn</t>
  </si>
  <si>
    <t>kg</t>
  </si>
  <si>
    <t>1734027502</t>
  </si>
  <si>
    <t>35441073</t>
  </si>
  <si>
    <t>drát D 10mm FeZn</t>
  </si>
  <si>
    <t>-2076813758</t>
  </si>
  <si>
    <t>35441077</t>
  </si>
  <si>
    <t>drát D 8mm AlMgSi</t>
  </si>
  <si>
    <t>1683800316</t>
  </si>
  <si>
    <t>14,8</t>
  </si>
  <si>
    <t>35441124</t>
  </si>
  <si>
    <t>tyč jímací s rovným koncem 3000mm nerez</t>
  </si>
  <si>
    <t>1834559303</t>
  </si>
  <si>
    <t>35442131</t>
  </si>
  <si>
    <t>tyč zemnící T profilu 2 m FeZn se svorkou</t>
  </si>
  <si>
    <t>1084179240</t>
  </si>
  <si>
    <t>35441415</t>
  </si>
  <si>
    <t>podpěra vedení FeZn do zdiva 150mm</t>
  </si>
  <si>
    <t>454734564</t>
  </si>
  <si>
    <t>35441560</t>
  </si>
  <si>
    <t>podpěra vedení FeZn na plechovou krytinu 110mm</t>
  </si>
  <si>
    <t>-1706856102</t>
  </si>
  <si>
    <t>35441490</t>
  </si>
  <si>
    <t>podpěra vedení FeZn na hřebenáče a prejzovou krytinu 120mm</t>
  </si>
  <si>
    <t>-329702338</t>
  </si>
  <si>
    <t>35442102</t>
  </si>
  <si>
    <t>stříška ochranná dolní Cu</t>
  </si>
  <si>
    <t>-244952038</t>
  </si>
  <si>
    <t>35441875</t>
  </si>
  <si>
    <t>svorka křížová pro vodič D 6-10mm</t>
  </si>
  <si>
    <t>-82882044</t>
  </si>
  <si>
    <t>35441895</t>
  </si>
  <si>
    <t>svorka připojovací k připojení kovových částí</t>
  </si>
  <si>
    <t>1153109219</t>
  </si>
  <si>
    <t>35442033</t>
  </si>
  <si>
    <t>svorka uzemnění nerez spojovací</t>
  </si>
  <si>
    <t>-901196750</t>
  </si>
  <si>
    <t>35442028</t>
  </si>
  <si>
    <t>svorka uzemnění Cu pro zemnící pásku a drát, 60x40mm</t>
  </si>
  <si>
    <t>-1008297632</t>
  </si>
  <si>
    <t>35442026</t>
  </si>
  <si>
    <t>svorka uzemnění Cu pro zemnící pásku</t>
  </si>
  <si>
    <t>787445374</t>
  </si>
  <si>
    <t>35441905</t>
  </si>
  <si>
    <t>svorka připojovací k připojení okapových žlabů</t>
  </si>
  <si>
    <t>795427567</t>
  </si>
  <si>
    <t>35442110</t>
  </si>
  <si>
    <t>štítek plastový - čísla svodů</t>
  </si>
  <si>
    <t>-1729381197</t>
  </si>
  <si>
    <t>35442114</t>
  </si>
  <si>
    <t>štítek plastový - bez označení</t>
  </si>
  <si>
    <t>1409683295</t>
  </si>
  <si>
    <t>42914113</t>
  </si>
  <si>
    <t>ventilátor axiální stěnový skříň z plastu zpětná klapka a zpožděný doběh IP44 17W D 100mm</t>
  </si>
  <si>
    <t>-539671877</t>
  </si>
  <si>
    <t>34572332</t>
  </si>
  <si>
    <t>páska stahovací kabelová 12,6x500mm</t>
  </si>
  <si>
    <t>100 kus</t>
  </si>
  <si>
    <t>194808595</t>
  </si>
  <si>
    <t>R210220678</t>
  </si>
  <si>
    <t xml:space="preserve">Vodič CUI, délka 3,5m s vysokonapěťovou izolací (ref typ DEHN 830 208)  D+M</t>
  </si>
  <si>
    <t>ks</t>
  </si>
  <si>
    <t>223201185</t>
  </si>
  <si>
    <t xml:space="preserve">Vodič CUI, délka 3,5m s vysokonapěťovou izolací (ref typ DEHN 830 208)  D+M
</t>
  </si>
  <si>
    <t>R210220681</t>
  </si>
  <si>
    <t>Svorka zkušební SZN nerezová (ref. typ. DEHN 459 129)</t>
  </si>
  <si>
    <t>-708555833</t>
  </si>
  <si>
    <t>R220210682</t>
  </si>
  <si>
    <t>Držák vedení CUI (ref. typ. DEHN 275 229)</t>
  </si>
  <si>
    <t>-1818856415</t>
  </si>
  <si>
    <t>R210220283</t>
  </si>
  <si>
    <t>Mřížový rošt pro ochranu před krokovým napětím (ref. typ. DEHN 618 214)</t>
  </si>
  <si>
    <t>127552340</t>
  </si>
  <si>
    <t>R210220284</t>
  </si>
  <si>
    <t>Propojovací svorka pro mřížové rošty (ref. typ. DEHN 540 270)</t>
  </si>
  <si>
    <t>975797555</t>
  </si>
  <si>
    <t>R220210285</t>
  </si>
  <si>
    <t>Protikorozní páska 50x10 (ref. typ. DEHN 556 125)</t>
  </si>
  <si>
    <t>-1267850920</t>
  </si>
  <si>
    <t>R220210286</t>
  </si>
  <si>
    <t>Nástroj na odizolování vodiče CUI (DEHN 597 320)</t>
  </si>
  <si>
    <t>1290907306</t>
  </si>
  <si>
    <t>R220210289</t>
  </si>
  <si>
    <t>Držák JT na stěnu s nastavitelnou délkou 400 - 700 mm, ( ref. typ. Dehn 105 343)</t>
  </si>
  <si>
    <t>-642604686</t>
  </si>
  <si>
    <t>R220210290</t>
  </si>
  <si>
    <t>Držák JT na zábradlí, ref. typ. Dehn 105 354</t>
  </si>
  <si>
    <t>290317828</t>
  </si>
  <si>
    <t>998741101</t>
  </si>
  <si>
    <t>Přesun hmot tonážní pro silnoproud v objektech v do 6 m</t>
  </si>
  <si>
    <t>-1714764472</t>
  </si>
  <si>
    <t>Přesun hmot pro silnoproud stanovený z hmotnosti přesunovaného materiálu vodorovná dopravní vzdálenost do 50 m v objektech výšky do 6 m</t>
  </si>
  <si>
    <t>https://podminky.urs.cz/item/CS_URS_2023_01/998741101</t>
  </si>
  <si>
    <t>D8</t>
  </si>
  <si>
    <t>Rozvaděče</t>
  </si>
  <si>
    <t>D8-R12</t>
  </si>
  <si>
    <t>Rozvaděč R2</t>
  </si>
  <si>
    <t>741210001</t>
  </si>
  <si>
    <t>Montáž rozvodnice oceloplechová nebo plastová běžná do 20 kg</t>
  </si>
  <si>
    <t>175324217</t>
  </si>
  <si>
    <t>Montáž rozvodnic oceloplechových nebo plastových bez zapojení vodičů běžných, hmotnosti do 20 kg</t>
  </si>
  <si>
    <t>https://podminky.urs.cz/item/CS_URS_2023_01/741210001</t>
  </si>
  <si>
    <t>741130001</t>
  </si>
  <si>
    <t>Ukončení vodič izolovaný do 2,5 mm2 v rozváděči nebo na přístroji</t>
  </si>
  <si>
    <t>-1696946742</t>
  </si>
  <si>
    <t>Ukončení vodičů izolovaných s označením a zapojením v rozváděči nebo na přístroji, průřezu žíly do 2,5 mm2</t>
  </si>
  <si>
    <t>https://podminky.urs.cz/item/CS_URS_2023_01/741130001</t>
  </si>
  <si>
    <t>741130005</t>
  </si>
  <si>
    <t>Ukončení vodič izolovaný do 10 mm2 v rozváděči nebo na přístroji</t>
  </si>
  <si>
    <t>-1800185940</t>
  </si>
  <si>
    <t>Ukončení vodičů izolovaných s označením a zapojením v rozváděči nebo na přístroji, průřezu žíly do 10 mm2</t>
  </si>
  <si>
    <t>https://podminky.urs.cz/item/CS_URS_2023_01/741130005</t>
  </si>
  <si>
    <t>741814121R</t>
  </si>
  <si>
    <t>Montážní materiál</t>
  </si>
  <si>
    <t>2053135500</t>
  </si>
  <si>
    <t>35822109</t>
  </si>
  <si>
    <t>jistič 1pólový-charakteristika B 10A</t>
  </si>
  <si>
    <t>-449227780</t>
  </si>
  <si>
    <t>35822111</t>
  </si>
  <si>
    <t>jistič 1-pólový 16 A vypínací charakteristika B vypínací schopnost 10 kA</t>
  </si>
  <si>
    <t>-695934126</t>
  </si>
  <si>
    <t>35822403</t>
  </si>
  <si>
    <t>jistič 3-pólový 25 A vypínací charakteristika B vypínací schopnost 10 kA</t>
  </si>
  <si>
    <t>165664167</t>
  </si>
  <si>
    <t>35889206</t>
  </si>
  <si>
    <t>chránič proudový 4pólový 25A pracovního proudu 0,03A</t>
  </si>
  <si>
    <t>196092943</t>
  </si>
  <si>
    <t>358712412</t>
  </si>
  <si>
    <t>Proudové chrániče s nadproudovou ochranou 10B/2/0,03A</t>
  </si>
  <si>
    <t>-946797356</t>
  </si>
  <si>
    <t>372412128R</t>
  </si>
  <si>
    <t xml:space="preserve">Plastový zapuštěný rozvaděč (šxvxh) 362x778x95,  IP40/20</t>
  </si>
  <si>
    <t>1046801758</t>
  </si>
  <si>
    <t>HZS2232</t>
  </si>
  <si>
    <t>Hodinová zúčtovací sazba elektrikář odborný</t>
  </si>
  <si>
    <t>512</t>
  </si>
  <si>
    <t>1095618230</t>
  </si>
  <si>
    <t>Hodinové zúčtovací sazby profesí PSV provádění stavebních instalací elektrikář odborný</t>
  </si>
  <si>
    <t>https://podminky.urs.cz/item/CS_URS_2023_01/HZS2232</t>
  </si>
  <si>
    <t>"výroba rozvěděče" 5</t>
  </si>
  <si>
    <t>04 -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</si>
  <si>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</si>
  <si>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</si>
  <si>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</si>
  <si>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</si>
  <si>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</si>
  <si>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</si>
  <si>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</si>
  <si>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</si>
  <si>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</si>
  <si>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0130031000</t>
  </si>
  <si>
    <t>Vytyčení inženýrských sítí - civilní sítě , telematika</t>
  </si>
  <si>
    <t>1024</t>
  </si>
  <si>
    <t>-1740685413</t>
  </si>
  <si>
    <t>5+5</t>
  </si>
  <si>
    <t>013254000</t>
  </si>
  <si>
    <t>Dokumentace skutečného provedení stavby</t>
  </si>
  <si>
    <t>…</t>
  </si>
  <si>
    <t>2144119548</t>
  </si>
  <si>
    <t>Dokumentace skutečného provedení stavby v tištěné a digitální podobě v souladu se smlouvou - všeobecné technické podmínky</t>
  </si>
  <si>
    <t>https://podminky.urs.cz/item/CS_URS_2023_01/013254000</t>
  </si>
  <si>
    <t>VRN3</t>
  </si>
  <si>
    <t>Zařízení staveniště</t>
  </si>
  <si>
    <t>03000109</t>
  </si>
  <si>
    <t>soubor</t>
  </si>
  <si>
    <t>-1854816058</t>
  </si>
  <si>
    <t>zařízení staveniště, včetně oplocení staveniště a opatření podle Bp03 a informací a náhradních cest a přístřešků pro cestující</t>
  </si>
  <si>
    <t xml:space="preserve">Ztížené výrobní podmínky- realizace stavby za provozu stanice, specifické podmínky bezpečnosti  provozu v blízkosti dráhy </t>
  </si>
  <si>
    <t>1063123074</t>
  </si>
  <si>
    <t>Ztížené výrobní podmínky- realizace stavby za provozu stanice, specifické podmínky bezpečnosti provozu v blízkosti dráhy,inženýrské sítě - civilní sítě , telematika, opatření na jejich ochranu a případné přeložení</t>
  </si>
  <si>
    <t>VRN7</t>
  </si>
  <si>
    <t>Provozní vlivy</t>
  </si>
  <si>
    <t>071203005</t>
  </si>
  <si>
    <t xml:space="preserve">Provoz dalšího subjektu - dočasné zábory pozemků - odhad nákladů </t>
  </si>
  <si>
    <t>-1191520227</t>
  </si>
  <si>
    <t xml:space="preserve">Odhad pronájmu pozemků pro relaizaci 
celková plocha 600m2-175m2 = cca 430 m2
odhad záboru plochy cca na 3 měsíce
</t>
  </si>
  <si>
    <t>VRN9</t>
  </si>
  <si>
    <t>Ostatní náklady</t>
  </si>
  <si>
    <t>094103021</t>
  </si>
  <si>
    <t xml:space="preserve">Náklady na plánované vystěhování a nastěhování bytu </t>
  </si>
  <si>
    <t>1819033864</t>
  </si>
  <si>
    <t>094103024</t>
  </si>
  <si>
    <t xml:space="preserve">Náhradní ubytování </t>
  </si>
  <si>
    <t>měsíc</t>
  </si>
  <si>
    <t>1124235167</t>
  </si>
  <si>
    <t>Náhradní ubytování po dobu výstavby v lokalitě Kralice nad Oslavou, Náměšť nad Oslavou, nebo v jiné lokalitě železniční stanice trati 240 v úseku Třebíč - Brno hl. n.</t>
  </si>
  <si>
    <t>094103041</t>
  </si>
  <si>
    <t xml:space="preserve">Uskladnění  vybavení bytu </t>
  </si>
  <si>
    <t>....</t>
  </si>
  <si>
    <t>-631999348</t>
  </si>
  <si>
    <t>Uskladnění vybavení bytu v areálu nádražní budovy žst. Kralice nad Oslavou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</si>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</sst>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4231185" TargetMode="External" /><Relationship Id="rId2" Type="http://schemas.openxmlformats.org/officeDocument/2006/relationships/hyperlink" Target="https://podminky.urs.cz/item/CS_URS_2023_01/316381116" TargetMode="External" /><Relationship Id="rId3" Type="http://schemas.openxmlformats.org/officeDocument/2006/relationships/hyperlink" Target="https://podminky.urs.cz/item/CS_URS_2023_01/612142001" TargetMode="External" /><Relationship Id="rId4" Type="http://schemas.openxmlformats.org/officeDocument/2006/relationships/hyperlink" Target="https://podminky.urs.cz/item/CS_URS_2023_01/612311131" TargetMode="External" /><Relationship Id="rId5" Type="http://schemas.openxmlformats.org/officeDocument/2006/relationships/hyperlink" Target="https://podminky.urs.cz/item/CS_URS_2023_01/612321121" TargetMode="External" /><Relationship Id="rId6" Type="http://schemas.openxmlformats.org/officeDocument/2006/relationships/hyperlink" Target="https://podminky.urs.cz/item/CS_URS_2023_01/622143003" TargetMode="External" /><Relationship Id="rId7" Type="http://schemas.openxmlformats.org/officeDocument/2006/relationships/hyperlink" Target="https://podminky.urs.cz/item/CS_URS_2023_01/622143004" TargetMode="External" /><Relationship Id="rId8" Type="http://schemas.openxmlformats.org/officeDocument/2006/relationships/hyperlink" Target="https://podminky.urs.cz/item/CS_URS_2023_01/622142001" TargetMode="External" /><Relationship Id="rId9" Type="http://schemas.openxmlformats.org/officeDocument/2006/relationships/hyperlink" Target="https://podminky.urs.cz/item/CS_URS_2023_01/622321121" TargetMode="External" /><Relationship Id="rId10" Type="http://schemas.openxmlformats.org/officeDocument/2006/relationships/hyperlink" Target="https://podminky.urs.cz/item/CS_URS_2023_01/622381002" TargetMode="External" /><Relationship Id="rId11" Type="http://schemas.openxmlformats.org/officeDocument/2006/relationships/hyperlink" Target="https://podminky.urs.cz/item/CS_URS_2023_01/619991001" TargetMode="External" /><Relationship Id="rId12" Type="http://schemas.openxmlformats.org/officeDocument/2006/relationships/hyperlink" Target="https://podminky.urs.cz/item/CS_URS_2023_01/952901111" TargetMode="External" /><Relationship Id="rId13" Type="http://schemas.openxmlformats.org/officeDocument/2006/relationships/hyperlink" Target="https://podminky.urs.cz/item/CS_URS_2023_01/HZS1301" TargetMode="External" /><Relationship Id="rId14" Type="http://schemas.openxmlformats.org/officeDocument/2006/relationships/hyperlink" Target="https://podminky.urs.cz/item/CS_URS_2023_01/941211111" TargetMode="External" /><Relationship Id="rId15" Type="http://schemas.openxmlformats.org/officeDocument/2006/relationships/hyperlink" Target="https://podminky.urs.cz/item/CS_URS_2023_01/941211211" TargetMode="External" /><Relationship Id="rId16" Type="http://schemas.openxmlformats.org/officeDocument/2006/relationships/hyperlink" Target="https://podminky.urs.cz/item/CS_URS_2023_01/941211811" TargetMode="External" /><Relationship Id="rId17" Type="http://schemas.openxmlformats.org/officeDocument/2006/relationships/hyperlink" Target="https://podminky.urs.cz/item/CS_URS_2023_01/998011002" TargetMode="External" /><Relationship Id="rId18" Type="http://schemas.openxmlformats.org/officeDocument/2006/relationships/hyperlink" Target="https://podminky.urs.cz/item/CS_URS_2023_01/711493121" TargetMode="External" /><Relationship Id="rId19" Type="http://schemas.openxmlformats.org/officeDocument/2006/relationships/hyperlink" Target="https://podminky.urs.cz/item/CS_URS_2023_01/998711102" TargetMode="External" /><Relationship Id="rId20" Type="http://schemas.openxmlformats.org/officeDocument/2006/relationships/hyperlink" Target="https://podminky.urs.cz/item/CS_URS_2023_01/712363352" TargetMode="External" /><Relationship Id="rId21" Type="http://schemas.openxmlformats.org/officeDocument/2006/relationships/hyperlink" Target="https://podminky.urs.cz/item/CS_URS_2023_01/712363358" TargetMode="External" /><Relationship Id="rId22" Type="http://schemas.openxmlformats.org/officeDocument/2006/relationships/hyperlink" Target="https://podminky.urs.cz/item/CS_URS_2023_01/712363360" TargetMode="External" /><Relationship Id="rId23" Type="http://schemas.openxmlformats.org/officeDocument/2006/relationships/hyperlink" Target="https://podminky.urs.cz/item/CS_URS_2023_01/712363366" TargetMode="External" /><Relationship Id="rId24" Type="http://schemas.openxmlformats.org/officeDocument/2006/relationships/hyperlink" Target="https://podminky.urs.cz/item/CS_URS_2023_01/712363392R" TargetMode="External" /><Relationship Id="rId25" Type="http://schemas.openxmlformats.org/officeDocument/2006/relationships/hyperlink" Target="https://podminky.urs.cz/item/CS_URS_2023_01/998712101" TargetMode="External" /><Relationship Id="rId26" Type="http://schemas.openxmlformats.org/officeDocument/2006/relationships/hyperlink" Target="https://podminky.urs.cz/item/CS_URS_2023_01/713111121" TargetMode="External" /><Relationship Id="rId27" Type="http://schemas.openxmlformats.org/officeDocument/2006/relationships/hyperlink" Target="https://podminky.urs.cz/item/CS_URS_2023_01/998713101" TargetMode="External" /><Relationship Id="rId28" Type="http://schemas.openxmlformats.org/officeDocument/2006/relationships/hyperlink" Target="https://podminky.urs.cz/item/CS_URS_2023_01/721273153" TargetMode="External" /><Relationship Id="rId29" Type="http://schemas.openxmlformats.org/officeDocument/2006/relationships/hyperlink" Target="https://podminky.urs.cz/item/CS_URS_2023_01/762081150" TargetMode="External" /><Relationship Id="rId30" Type="http://schemas.openxmlformats.org/officeDocument/2006/relationships/hyperlink" Target="https://podminky.urs.cz/item/CS_URS_2023_01/762332132" TargetMode="External" /><Relationship Id="rId31" Type="http://schemas.openxmlformats.org/officeDocument/2006/relationships/hyperlink" Target="https://podminky.urs.cz/item/CS_URS_2023_01/762341210" TargetMode="External" /><Relationship Id="rId32" Type="http://schemas.openxmlformats.org/officeDocument/2006/relationships/hyperlink" Target="https://podminky.urs.cz/item/CS_URS_2023_01/762341275" TargetMode="External" /><Relationship Id="rId33" Type="http://schemas.openxmlformats.org/officeDocument/2006/relationships/hyperlink" Target="https://podminky.urs.cz/item/CS_URS_2023_01/762341660" TargetMode="External" /><Relationship Id="rId34" Type="http://schemas.openxmlformats.org/officeDocument/2006/relationships/hyperlink" Target="https://podminky.urs.cz/item/CS_URS_2023_01/762342311" TargetMode="External" /><Relationship Id="rId35" Type="http://schemas.openxmlformats.org/officeDocument/2006/relationships/hyperlink" Target="https://podminky.urs.cz/item/CS_URS_2023_01/762342511" TargetMode="External" /><Relationship Id="rId36" Type="http://schemas.openxmlformats.org/officeDocument/2006/relationships/hyperlink" Target="https://podminky.urs.cz/item/CS_URS_2023_01/762395000.1" TargetMode="External" /><Relationship Id="rId37" Type="http://schemas.openxmlformats.org/officeDocument/2006/relationships/hyperlink" Target="https://podminky.urs.cz/item/CS_URS_2023_01/998762102" TargetMode="External" /><Relationship Id="rId38" Type="http://schemas.openxmlformats.org/officeDocument/2006/relationships/hyperlink" Target="https://podminky.urs.cz/item/CS_URS_2023_01/763131541" TargetMode="External" /><Relationship Id="rId39" Type="http://schemas.openxmlformats.org/officeDocument/2006/relationships/hyperlink" Target="https://podminky.urs.cz/item/CS_URS_2023_01/763131714" TargetMode="External" /><Relationship Id="rId40" Type="http://schemas.openxmlformats.org/officeDocument/2006/relationships/hyperlink" Target="https://podminky.urs.cz/item/CS_URS_2023_01/763131751" TargetMode="External" /><Relationship Id="rId41" Type="http://schemas.openxmlformats.org/officeDocument/2006/relationships/hyperlink" Target="https://podminky.urs.cz/item/CS_URS_2023_01/763131771" TargetMode="External" /><Relationship Id="rId42" Type="http://schemas.openxmlformats.org/officeDocument/2006/relationships/hyperlink" Target="https://podminky.urs.cz/item/CS_URS_2023_01/763161827R" TargetMode="External" /><Relationship Id="rId43" Type="http://schemas.openxmlformats.org/officeDocument/2006/relationships/hyperlink" Target="https://podminky.urs.cz/item/CS_URS_2023_01/998763301" TargetMode="External" /><Relationship Id="rId44" Type="http://schemas.openxmlformats.org/officeDocument/2006/relationships/hyperlink" Target="https://podminky.urs.cz/item/CS_URS_2023_01/764111113" TargetMode="External" /><Relationship Id="rId45" Type="http://schemas.openxmlformats.org/officeDocument/2006/relationships/hyperlink" Target="https://podminky.urs.cz/item/CS_URS_2023_01/764011616" TargetMode="External" /><Relationship Id="rId46" Type="http://schemas.openxmlformats.org/officeDocument/2006/relationships/hyperlink" Target="https://podminky.urs.cz/item/CS_URS_2023_01/764311605" TargetMode="External" /><Relationship Id="rId47" Type="http://schemas.openxmlformats.org/officeDocument/2006/relationships/hyperlink" Target="https://podminky.urs.cz/item/CS_URS_2023_01/764212607" TargetMode="External" /><Relationship Id="rId48" Type="http://schemas.openxmlformats.org/officeDocument/2006/relationships/hyperlink" Target="https://podminky.urs.cz/item/CS_URS_2023_01/764212635" TargetMode="External" /><Relationship Id="rId49" Type="http://schemas.openxmlformats.org/officeDocument/2006/relationships/hyperlink" Target="https://podminky.urs.cz/item/CS_URS_2023_01/764316422" TargetMode="External" /><Relationship Id="rId50" Type="http://schemas.openxmlformats.org/officeDocument/2006/relationships/hyperlink" Target="https://podminky.urs.cz/item/CS_URS_2023_01/764316423" TargetMode="External" /><Relationship Id="rId51" Type="http://schemas.openxmlformats.org/officeDocument/2006/relationships/hyperlink" Target="https://podminky.urs.cz/item/CS_URS_2023_01/764511602" TargetMode="External" /><Relationship Id="rId52" Type="http://schemas.openxmlformats.org/officeDocument/2006/relationships/hyperlink" Target="https://podminky.urs.cz/item/CS_URS_2023_01/764511642" TargetMode="External" /><Relationship Id="rId53" Type="http://schemas.openxmlformats.org/officeDocument/2006/relationships/hyperlink" Target="https://podminky.urs.cz/item/CS_URS_2023_01/764518622" TargetMode="External" /><Relationship Id="rId54" Type="http://schemas.openxmlformats.org/officeDocument/2006/relationships/hyperlink" Target="https://podminky.urs.cz/item/CS_URS_2023_01/764211615" TargetMode="External" /><Relationship Id="rId55" Type="http://schemas.openxmlformats.org/officeDocument/2006/relationships/hyperlink" Target="https://podminky.urs.cz/item/CS_URS_2023_01/998764101" TargetMode="External" /><Relationship Id="rId56" Type="http://schemas.openxmlformats.org/officeDocument/2006/relationships/hyperlink" Target="https://podminky.urs.cz/item/CS_URS_2023_01/765115302" TargetMode="External" /><Relationship Id="rId57" Type="http://schemas.openxmlformats.org/officeDocument/2006/relationships/hyperlink" Target="https://podminky.urs.cz/item/CS_URS_2023_01/765191013" TargetMode="External" /><Relationship Id="rId58" Type="http://schemas.openxmlformats.org/officeDocument/2006/relationships/hyperlink" Target="https://podminky.urs.cz/item/CS_URS_2023_01/998765102" TargetMode="External" /><Relationship Id="rId59" Type="http://schemas.openxmlformats.org/officeDocument/2006/relationships/hyperlink" Target="https://podminky.urs.cz/item/CS_URS_2023_01/766231113" TargetMode="External" /><Relationship Id="rId60" Type="http://schemas.openxmlformats.org/officeDocument/2006/relationships/hyperlink" Target="https://podminky.urs.cz/item/CS_URS_2023_01/998766102" TargetMode="External" /><Relationship Id="rId61" Type="http://schemas.openxmlformats.org/officeDocument/2006/relationships/hyperlink" Target="https://podminky.urs.cz/item/CS_URS_2023_01/767881128" TargetMode="External" /><Relationship Id="rId62" Type="http://schemas.openxmlformats.org/officeDocument/2006/relationships/hyperlink" Target="https://podminky.urs.cz/item/CS_URS_2023_01/998767102" TargetMode="External" /><Relationship Id="rId63" Type="http://schemas.openxmlformats.org/officeDocument/2006/relationships/hyperlink" Target="https://podminky.urs.cz/item/CS_URS_2023_01/783213011" TargetMode="External" /><Relationship Id="rId64" Type="http://schemas.openxmlformats.org/officeDocument/2006/relationships/hyperlink" Target="https://podminky.urs.cz/item/CS_URS_2023_01/783263101" TargetMode="External" /><Relationship Id="rId65" Type="http://schemas.openxmlformats.org/officeDocument/2006/relationships/hyperlink" Target="https://podminky.urs.cz/item/CS_URS_2023_01/784111001" TargetMode="External" /><Relationship Id="rId66" Type="http://schemas.openxmlformats.org/officeDocument/2006/relationships/hyperlink" Target="https://podminky.urs.cz/item/CS_URS_2023_01/784121001" TargetMode="External" /><Relationship Id="rId67" Type="http://schemas.openxmlformats.org/officeDocument/2006/relationships/hyperlink" Target="https://podminky.urs.cz/item/CS_URS_2023_01/784181101" TargetMode="External" /><Relationship Id="rId68" Type="http://schemas.openxmlformats.org/officeDocument/2006/relationships/hyperlink" Target="https://podminky.urs.cz/item/CS_URS_2023_01/784321031" TargetMode="External" /><Relationship Id="rId6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12340832" TargetMode="External" /><Relationship Id="rId2" Type="http://schemas.openxmlformats.org/officeDocument/2006/relationships/hyperlink" Target="https://podminky.urs.cz/item/CS_URS_2023_01/713110813" TargetMode="External" /><Relationship Id="rId3" Type="http://schemas.openxmlformats.org/officeDocument/2006/relationships/hyperlink" Target="https://podminky.urs.cz/item/CS_URS_2023_01/762331812" TargetMode="External" /><Relationship Id="rId4" Type="http://schemas.openxmlformats.org/officeDocument/2006/relationships/hyperlink" Target="https://podminky.urs.cz/item/CS_URS_2023_01/762341811" TargetMode="External" /><Relationship Id="rId5" Type="http://schemas.openxmlformats.org/officeDocument/2006/relationships/hyperlink" Target="https://podminky.urs.cz/item/CS_URS_2023_01/762841812" TargetMode="External" /><Relationship Id="rId6" Type="http://schemas.openxmlformats.org/officeDocument/2006/relationships/hyperlink" Target="https://podminky.urs.cz/item/CS_URS_2023_01/764001821" TargetMode="External" /><Relationship Id="rId7" Type="http://schemas.openxmlformats.org/officeDocument/2006/relationships/hyperlink" Target="https://podminky.urs.cz/item/CS_URS_2023_01/764002801" TargetMode="External" /><Relationship Id="rId8" Type="http://schemas.openxmlformats.org/officeDocument/2006/relationships/hyperlink" Target="https://podminky.urs.cz/item/CS_URS_2023_01/764001891" TargetMode="External" /><Relationship Id="rId9" Type="http://schemas.openxmlformats.org/officeDocument/2006/relationships/hyperlink" Target="https://podminky.urs.cz/item/CS_URS_2023_01/764002871" TargetMode="External" /><Relationship Id="rId10" Type="http://schemas.openxmlformats.org/officeDocument/2006/relationships/hyperlink" Target="https://podminky.urs.cz/item/CS_URS_2023_01/764003801" TargetMode="External" /><Relationship Id="rId11" Type="http://schemas.openxmlformats.org/officeDocument/2006/relationships/hyperlink" Target="https://podminky.urs.cz/item/CS_URS_2023_01/764004801" TargetMode="External" /><Relationship Id="rId12" Type="http://schemas.openxmlformats.org/officeDocument/2006/relationships/hyperlink" Target="https://podminky.urs.cz/item/CS_URS_2023_01/764004861" TargetMode="External" /><Relationship Id="rId13" Type="http://schemas.openxmlformats.org/officeDocument/2006/relationships/hyperlink" Target="https://podminky.urs.cz/item/CS_URS_2023_01/767851803" TargetMode="External" /><Relationship Id="rId14" Type="http://schemas.openxmlformats.org/officeDocument/2006/relationships/hyperlink" Target="https://podminky.urs.cz/item/CS_URS_2023_01/962032641" TargetMode="External" /><Relationship Id="rId15" Type="http://schemas.openxmlformats.org/officeDocument/2006/relationships/hyperlink" Target="https://podminky.urs.cz/item/CS_URS_2023_01/963051110" TargetMode="External" /><Relationship Id="rId16" Type="http://schemas.openxmlformats.org/officeDocument/2006/relationships/hyperlink" Target="https://podminky.urs.cz/item/CS_URS_2023_01/978013161" TargetMode="External" /><Relationship Id="rId17" Type="http://schemas.openxmlformats.org/officeDocument/2006/relationships/hyperlink" Target="https://podminky.urs.cz/item/CS_URS_2023_01/978036191" TargetMode="External" /><Relationship Id="rId18" Type="http://schemas.openxmlformats.org/officeDocument/2006/relationships/hyperlink" Target="https://podminky.urs.cz/item/CS_URS_2023_01/997006512" TargetMode="External" /><Relationship Id="rId19" Type="http://schemas.openxmlformats.org/officeDocument/2006/relationships/hyperlink" Target="https://podminky.urs.cz/item/CS_URS_2023_01/997006519" TargetMode="External" /><Relationship Id="rId20" Type="http://schemas.openxmlformats.org/officeDocument/2006/relationships/hyperlink" Target="https://podminky.urs.cz/item/CS_URS_2023_01/997013112" TargetMode="External" /><Relationship Id="rId21" Type="http://schemas.openxmlformats.org/officeDocument/2006/relationships/hyperlink" Target="https://podminky.urs.cz/item/CS_URS_2023_01/997013804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112121" TargetMode="External" /><Relationship Id="rId2" Type="http://schemas.openxmlformats.org/officeDocument/2006/relationships/hyperlink" Target="https://podminky.urs.cz/item/CS_URS_2023_01/132212121" TargetMode="External" /><Relationship Id="rId3" Type="http://schemas.openxmlformats.org/officeDocument/2006/relationships/hyperlink" Target="https://podminky.urs.cz/item/CS_URS_2023_01/174111101" TargetMode="External" /><Relationship Id="rId4" Type="http://schemas.openxmlformats.org/officeDocument/2006/relationships/hyperlink" Target="https://podminky.urs.cz/item/CS_URS_2023_01/971042131" TargetMode="External" /><Relationship Id="rId5" Type="http://schemas.openxmlformats.org/officeDocument/2006/relationships/hyperlink" Target="https://podminky.urs.cz/item/CS_URS_2023_01/971042141" TargetMode="External" /><Relationship Id="rId6" Type="http://schemas.openxmlformats.org/officeDocument/2006/relationships/hyperlink" Target="https://podminky.urs.cz/item/CS_URS_2023_01/972012211" TargetMode="External" /><Relationship Id="rId7" Type="http://schemas.openxmlformats.org/officeDocument/2006/relationships/hyperlink" Target="https://podminky.urs.cz/item/CS_URS_2023_01/972085391" TargetMode="External" /><Relationship Id="rId8" Type="http://schemas.openxmlformats.org/officeDocument/2006/relationships/hyperlink" Target="https://podminky.urs.cz/item/CS_URS_2023_01/974031143" TargetMode="External" /><Relationship Id="rId9" Type="http://schemas.openxmlformats.org/officeDocument/2006/relationships/hyperlink" Target="https://podminky.urs.cz/item/CS_URS_2023_01/997013501" TargetMode="External" /><Relationship Id="rId10" Type="http://schemas.openxmlformats.org/officeDocument/2006/relationships/hyperlink" Target="https://podminky.urs.cz/item/CS_URS_2023_01/997013509" TargetMode="External" /><Relationship Id="rId11" Type="http://schemas.openxmlformats.org/officeDocument/2006/relationships/hyperlink" Target="https://podminky.urs.cz/item/CS_URS_2023_01/997013631" TargetMode="External" /><Relationship Id="rId12" Type="http://schemas.openxmlformats.org/officeDocument/2006/relationships/hyperlink" Target="https://podminky.urs.cz/item/CS_URS_2023_01/741810002" TargetMode="External" /><Relationship Id="rId13" Type="http://schemas.openxmlformats.org/officeDocument/2006/relationships/hyperlink" Target="https://podminky.urs.cz/item/CS_URS_2023_01/741810002" TargetMode="External" /><Relationship Id="rId14" Type="http://schemas.openxmlformats.org/officeDocument/2006/relationships/hyperlink" Target="https://podminky.urs.cz/item/CS_URS_2023_01/741112001" TargetMode="External" /><Relationship Id="rId15" Type="http://schemas.openxmlformats.org/officeDocument/2006/relationships/hyperlink" Target="https://podminky.urs.cz/item/CS_URS_2023_01/741120001" TargetMode="External" /><Relationship Id="rId16" Type="http://schemas.openxmlformats.org/officeDocument/2006/relationships/hyperlink" Target="https://podminky.urs.cz/item/CS_URS_2023_01/741122015" TargetMode="External" /><Relationship Id="rId17" Type="http://schemas.openxmlformats.org/officeDocument/2006/relationships/hyperlink" Target="https://podminky.urs.cz/item/CS_URS_2023_01/741122016" TargetMode="External" /><Relationship Id="rId18" Type="http://schemas.openxmlformats.org/officeDocument/2006/relationships/hyperlink" Target="https://podminky.urs.cz/item/CS_URS_2023_01/741122032" TargetMode="External" /><Relationship Id="rId19" Type="http://schemas.openxmlformats.org/officeDocument/2006/relationships/hyperlink" Target="https://podminky.urs.cz/item/CS_URS_2023_01/741128002" TargetMode="External" /><Relationship Id="rId20" Type="http://schemas.openxmlformats.org/officeDocument/2006/relationships/hyperlink" Target="https://podminky.urs.cz/item/CS_URS_2023_01/741128003" TargetMode="External" /><Relationship Id="rId21" Type="http://schemas.openxmlformats.org/officeDocument/2006/relationships/hyperlink" Target="https://podminky.urs.cz/item/CS_URS_2023_01/741310001" TargetMode="External" /><Relationship Id="rId22" Type="http://schemas.openxmlformats.org/officeDocument/2006/relationships/hyperlink" Target="https://podminky.urs.cz/item/CS_URS_2023_01/741310101" TargetMode="External" /><Relationship Id="rId23" Type="http://schemas.openxmlformats.org/officeDocument/2006/relationships/hyperlink" Target="https://podminky.urs.cz/item/CS_URS_2023_01/741310122" TargetMode="External" /><Relationship Id="rId24" Type="http://schemas.openxmlformats.org/officeDocument/2006/relationships/hyperlink" Target="https://podminky.urs.cz/item/CS_URS_2023_01/741310126" TargetMode="External" /><Relationship Id="rId25" Type="http://schemas.openxmlformats.org/officeDocument/2006/relationships/hyperlink" Target="https://podminky.urs.cz/item/CS_URS_2023_01/741313042" TargetMode="External" /><Relationship Id="rId26" Type="http://schemas.openxmlformats.org/officeDocument/2006/relationships/hyperlink" Target="https://podminky.urs.cz/item/CS_URS_2023_01/741313082" TargetMode="External" /><Relationship Id="rId27" Type="http://schemas.openxmlformats.org/officeDocument/2006/relationships/hyperlink" Target="https://podminky.urs.cz/item/CS_URS_2023_01/741410021" TargetMode="External" /><Relationship Id="rId28" Type="http://schemas.openxmlformats.org/officeDocument/2006/relationships/hyperlink" Target="https://podminky.urs.cz/item/CS_URS_2023_01/741410041" TargetMode="External" /><Relationship Id="rId29" Type="http://schemas.openxmlformats.org/officeDocument/2006/relationships/hyperlink" Target="https://podminky.urs.cz/item/CS_URS_2023_01/741420001" TargetMode="External" /><Relationship Id="rId30" Type="http://schemas.openxmlformats.org/officeDocument/2006/relationships/hyperlink" Target="https://podminky.urs.cz/item/CS_URS_2023_01/741420021" TargetMode="External" /><Relationship Id="rId31" Type="http://schemas.openxmlformats.org/officeDocument/2006/relationships/hyperlink" Target="https://podminky.urs.cz/item/CS_URS_2023_01/741420022" TargetMode="External" /><Relationship Id="rId32" Type="http://schemas.openxmlformats.org/officeDocument/2006/relationships/hyperlink" Target="https://podminky.urs.cz/item/CS_URS_2023_01/741420083" TargetMode="External" /><Relationship Id="rId33" Type="http://schemas.openxmlformats.org/officeDocument/2006/relationships/hyperlink" Target="https://podminky.urs.cz/item/CS_URS_2023_01/741430001" TargetMode="External" /><Relationship Id="rId34" Type="http://schemas.openxmlformats.org/officeDocument/2006/relationships/hyperlink" Target="https://podminky.urs.cz/item/CS_URS_2023_01/741440031" TargetMode="External" /><Relationship Id="rId35" Type="http://schemas.openxmlformats.org/officeDocument/2006/relationships/hyperlink" Target="https://podminky.urs.cz/item/CS_URS_2023_01/751122091" TargetMode="External" /><Relationship Id="rId36" Type="http://schemas.openxmlformats.org/officeDocument/2006/relationships/hyperlink" Target="https://podminky.urs.cz/item/CS_URS_2023_01/998741101" TargetMode="External" /><Relationship Id="rId37" Type="http://schemas.openxmlformats.org/officeDocument/2006/relationships/hyperlink" Target="https://podminky.urs.cz/item/CS_URS_2023_01/741210001" TargetMode="External" /><Relationship Id="rId38" Type="http://schemas.openxmlformats.org/officeDocument/2006/relationships/hyperlink" Target="https://podminky.urs.cz/item/CS_URS_2023_01/741130001" TargetMode="External" /><Relationship Id="rId39" Type="http://schemas.openxmlformats.org/officeDocument/2006/relationships/hyperlink" Target="https://podminky.urs.cz/item/CS_URS_2023_01/741130005" TargetMode="External" /><Relationship Id="rId40" Type="http://schemas.openxmlformats.org/officeDocument/2006/relationships/hyperlink" Target="https://podminky.urs.cz/item/CS_URS_2023_01/HZS2232" TargetMode="External" /><Relationship Id="rId4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254000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29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29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27</v>
      </c>
      <c r="AL14" s="25"/>
      <c r="AM14" s="25"/>
      <c r="AN14" s="37" t="s">
        <v>29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31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34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35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36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37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38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39</v>
      </c>
      <c r="E29" s="50"/>
      <c r="F29" s="35" t="s">
        <v>40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41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42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43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44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48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639210009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 xml:space="preserve"> Kralice nad Oslavou ON oprava střechy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13. 10. 2021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30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49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28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32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50</v>
      </c>
      <c r="D52" s="90"/>
      <c r="E52" s="90"/>
      <c r="F52" s="90"/>
      <c r="G52" s="90"/>
      <c r="H52" s="91"/>
      <c r="I52" s="92" t="s">
        <v>51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52</v>
      </c>
      <c r="AH52" s="90"/>
      <c r="AI52" s="90"/>
      <c r="AJ52" s="90"/>
      <c r="AK52" s="90"/>
      <c r="AL52" s="90"/>
      <c r="AM52" s="90"/>
      <c r="AN52" s="92" t="s">
        <v>53</v>
      </c>
      <c r="AO52" s="90"/>
      <c r="AP52" s="90"/>
      <c r="AQ52" s="94" t="s">
        <v>54</v>
      </c>
      <c r="AR52" s="47"/>
      <c r="AS52" s="95" t="s">
        <v>55</v>
      </c>
      <c r="AT52" s="96" t="s">
        <v>56</v>
      </c>
      <c r="AU52" s="96" t="s">
        <v>57</v>
      </c>
      <c r="AV52" s="96" t="s">
        <v>58</v>
      </c>
      <c r="AW52" s="96" t="s">
        <v>59</v>
      </c>
      <c r="AX52" s="96" t="s">
        <v>60</v>
      </c>
      <c r="AY52" s="96" t="s">
        <v>61</v>
      </c>
      <c r="AZ52" s="96" t="s">
        <v>62</v>
      </c>
      <c r="BA52" s="96" t="s">
        <v>63</v>
      </c>
      <c r="BB52" s="96" t="s">
        <v>64</v>
      </c>
      <c r="BC52" s="96" t="s">
        <v>65</v>
      </c>
      <c r="BD52" s="97" t="s">
        <v>66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67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ROUND(SUM(AS55:AS58),2)</f>
        <v>0</v>
      </c>
      <c r="AT54" s="109">
        <f>ROUND(SUM(AV54:AW54),2)</f>
        <v>0</v>
      </c>
      <c r="AU54" s="110">
        <f>ROUND(SUM(AU55:AU58),5)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ROUND(SUM(AZ55:AZ58),2)</f>
        <v>0</v>
      </c>
      <c r="BA54" s="109">
        <f>ROUND(SUM(BA55:BA58),2)</f>
        <v>0</v>
      </c>
      <c r="BB54" s="109">
        <f>ROUND(SUM(BB55:BB58),2)</f>
        <v>0</v>
      </c>
      <c r="BC54" s="109">
        <f>ROUND(SUM(BC55:BC58),2)</f>
        <v>0</v>
      </c>
      <c r="BD54" s="111">
        <f>ROUND(SUM(BD55:BD58),2)</f>
        <v>0</v>
      </c>
      <c r="BE54" s="6"/>
      <c r="BS54" s="112" t="s">
        <v>68</v>
      </c>
      <c r="BT54" s="112" t="s">
        <v>69</v>
      </c>
      <c r="BU54" s="113" t="s">
        <v>70</v>
      </c>
      <c r="BV54" s="112" t="s">
        <v>71</v>
      </c>
      <c r="BW54" s="112" t="s">
        <v>5</v>
      </c>
      <c r="BX54" s="112" t="s">
        <v>72</v>
      </c>
      <c r="CL54" s="112" t="s">
        <v>19</v>
      </c>
    </row>
    <row r="55" s="7" customFormat="1" ht="16.5" customHeight="1">
      <c r="A55" s="114" t="s">
        <v>73</v>
      </c>
      <c r="B55" s="115"/>
      <c r="C55" s="116"/>
      <c r="D55" s="117" t="s">
        <v>74</v>
      </c>
      <c r="E55" s="117"/>
      <c r="F55" s="117"/>
      <c r="G55" s="117"/>
      <c r="H55" s="117"/>
      <c r="I55" s="118"/>
      <c r="J55" s="117" t="s">
        <v>75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Stavební řešení 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76</v>
      </c>
      <c r="AR55" s="121"/>
      <c r="AS55" s="122">
        <v>0</v>
      </c>
      <c r="AT55" s="123">
        <f>ROUND(SUM(AV55:AW55),2)</f>
        <v>0</v>
      </c>
      <c r="AU55" s="124">
        <f>'01 - Stavební řešení '!P100</f>
        <v>0</v>
      </c>
      <c r="AV55" s="123">
        <f>'01 - Stavební řešení '!J33</f>
        <v>0</v>
      </c>
      <c r="AW55" s="123">
        <f>'01 - Stavební řešení '!J34</f>
        <v>0</v>
      </c>
      <c r="AX55" s="123">
        <f>'01 - Stavební řešení '!J35</f>
        <v>0</v>
      </c>
      <c r="AY55" s="123">
        <f>'01 - Stavební řešení '!J36</f>
        <v>0</v>
      </c>
      <c r="AZ55" s="123">
        <f>'01 - Stavební řešení '!F33</f>
        <v>0</v>
      </c>
      <c r="BA55" s="123">
        <f>'01 - Stavební řešení '!F34</f>
        <v>0</v>
      </c>
      <c r="BB55" s="123">
        <f>'01 - Stavební řešení '!F35</f>
        <v>0</v>
      </c>
      <c r="BC55" s="123">
        <f>'01 - Stavební řešení '!F36</f>
        <v>0</v>
      </c>
      <c r="BD55" s="125">
        <f>'01 - Stavební řešení '!F37</f>
        <v>0</v>
      </c>
      <c r="BE55" s="7"/>
      <c r="BT55" s="126" t="s">
        <v>77</v>
      </c>
      <c r="BV55" s="126" t="s">
        <v>71</v>
      </c>
      <c r="BW55" s="126" t="s">
        <v>78</v>
      </c>
      <c r="BX55" s="126" t="s">
        <v>5</v>
      </c>
      <c r="CL55" s="126" t="s">
        <v>19</v>
      </c>
      <c r="CM55" s="126" t="s">
        <v>79</v>
      </c>
    </row>
    <row r="56" s="7" customFormat="1" ht="16.5" customHeight="1">
      <c r="A56" s="114" t="s">
        <v>73</v>
      </c>
      <c r="B56" s="115"/>
      <c r="C56" s="116"/>
      <c r="D56" s="117" t="s">
        <v>80</v>
      </c>
      <c r="E56" s="117"/>
      <c r="F56" s="117"/>
      <c r="G56" s="117"/>
      <c r="H56" s="117"/>
      <c r="I56" s="118"/>
      <c r="J56" s="117" t="s">
        <v>81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Bourací práce 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76</v>
      </c>
      <c r="AR56" s="121"/>
      <c r="AS56" s="122">
        <v>0</v>
      </c>
      <c r="AT56" s="123">
        <f>ROUND(SUM(AV56:AW56),2)</f>
        <v>0</v>
      </c>
      <c r="AU56" s="124">
        <f>'02 - Bourací práce '!P82</f>
        <v>0</v>
      </c>
      <c r="AV56" s="123">
        <f>'02 - Bourací práce '!J33</f>
        <v>0</v>
      </c>
      <c r="AW56" s="123">
        <f>'02 - Bourací práce '!J34</f>
        <v>0</v>
      </c>
      <c r="AX56" s="123">
        <f>'02 - Bourací práce '!J35</f>
        <v>0</v>
      </c>
      <c r="AY56" s="123">
        <f>'02 - Bourací práce '!J36</f>
        <v>0</v>
      </c>
      <c r="AZ56" s="123">
        <f>'02 - Bourací práce '!F33</f>
        <v>0</v>
      </c>
      <c r="BA56" s="123">
        <f>'02 - Bourací práce '!F34</f>
        <v>0</v>
      </c>
      <c r="BB56" s="123">
        <f>'02 - Bourací práce '!F35</f>
        <v>0</v>
      </c>
      <c r="BC56" s="123">
        <f>'02 - Bourací práce '!F36</f>
        <v>0</v>
      </c>
      <c r="BD56" s="125">
        <f>'02 - Bourací práce '!F37</f>
        <v>0</v>
      </c>
      <c r="BE56" s="7"/>
      <c r="BT56" s="126" t="s">
        <v>77</v>
      </c>
      <c r="BV56" s="126" t="s">
        <v>71</v>
      </c>
      <c r="BW56" s="126" t="s">
        <v>82</v>
      </c>
      <c r="BX56" s="126" t="s">
        <v>5</v>
      </c>
      <c r="CL56" s="126" t="s">
        <v>19</v>
      </c>
      <c r="CM56" s="126" t="s">
        <v>79</v>
      </c>
    </row>
    <row r="57" s="7" customFormat="1" ht="16.5" customHeight="1">
      <c r="A57" s="114" t="s">
        <v>73</v>
      </c>
      <c r="B57" s="115"/>
      <c r="C57" s="116"/>
      <c r="D57" s="117" t="s">
        <v>83</v>
      </c>
      <c r="E57" s="117"/>
      <c r="F57" s="117"/>
      <c r="G57" s="117"/>
      <c r="H57" s="117"/>
      <c r="I57" s="118"/>
      <c r="J57" s="117" t="s">
        <v>84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'03 - Elektroinstalace, hr...'!J30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76</v>
      </c>
      <c r="AR57" s="121"/>
      <c r="AS57" s="122">
        <v>0</v>
      </c>
      <c r="AT57" s="123">
        <f>ROUND(SUM(AV57:AW57),2)</f>
        <v>0</v>
      </c>
      <c r="AU57" s="124">
        <f>'03 - Elektroinstalace, hr...'!P89</f>
        <v>0</v>
      </c>
      <c r="AV57" s="123">
        <f>'03 - Elektroinstalace, hr...'!J33</f>
        <v>0</v>
      </c>
      <c r="AW57" s="123">
        <f>'03 - Elektroinstalace, hr...'!J34</f>
        <v>0</v>
      </c>
      <c r="AX57" s="123">
        <f>'03 - Elektroinstalace, hr...'!J35</f>
        <v>0</v>
      </c>
      <c r="AY57" s="123">
        <f>'03 - Elektroinstalace, hr...'!J36</f>
        <v>0</v>
      </c>
      <c r="AZ57" s="123">
        <f>'03 - Elektroinstalace, hr...'!F33</f>
        <v>0</v>
      </c>
      <c r="BA57" s="123">
        <f>'03 - Elektroinstalace, hr...'!F34</f>
        <v>0</v>
      </c>
      <c r="BB57" s="123">
        <f>'03 - Elektroinstalace, hr...'!F35</f>
        <v>0</v>
      </c>
      <c r="BC57" s="123">
        <f>'03 - Elektroinstalace, hr...'!F36</f>
        <v>0</v>
      </c>
      <c r="BD57" s="125">
        <f>'03 - Elektroinstalace, hr...'!F37</f>
        <v>0</v>
      </c>
      <c r="BE57" s="7"/>
      <c r="BT57" s="126" t="s">
        <v>77</v>
      </c>
      <c r="BV57" s="126" t="s">
        <v>71</v>
      </c>
      <c r="BW57" s="126" t="s">
        <v>85</v>
      </c>
      <c r="BX57" s="126" t="s">
        <v>5</v>
      </c>
      <c r="CL57" s="126" t="s">
        <v>19</v>
      </c>
      <c r="CM57" s="126" t="s">
        <v>79</v>
      </c>
    </row>
    <row r="58" s="7" customFormat="1" ht="16.5" customHeight="1">
      <c r="A58" s="114" t="s">
        <v>73</v>
      </c>
      <c r="B58" s="115"/>
      <c r="C58" s="116"/>
      <c r="D58" s="117" t="s">
        <v>86</v>
      </c>
      <c r="E58" s="117"/>
      <c r="F58" s="117"/>
      <c r="G58" s="117"/>
      <c r="H58" s="117"/>
      <c r="I58" s="118"/>
      <c r="J58" s="117" t="s">
        <v>87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'04 - Vedlejší a ostatní n...'!J30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76</v>
      </c>
      <c r="AR58" s="121"/>
      <c r="AS58" s="127">
        <v>0</v>
      </c>
      <c r="AT58" s="128">
        <f>ROUND(SUM(AV58:AW58),2)</f>
        <v>0</v>
      </c>
      <c r="AU58" s="129">
        <f>'04 - Vedlejší a ostatní n...'!P84</f>
        <v>0</v>
      </c>
      <c r="AV58" s="128">
        <f>'04 - Vedlejší a ostatní n...'!J33</f>
        <v>0</v>
      </c>
      <c r="AW58" s="128">
        <f>'04 - Vedlejší a ostatní n...'!J34</f>
        <v>0</v>
      </c>
      <c r="AX58" s="128">
        <f>'04 - Vedlejší a ostatní n...'!J35</f>
        <v>0</v>
      </c>
      <c r="AY58" s="128">
        <f>'04 - Vedlejší a ostatní n...'!J36</f>
        <v>0</v>
      </c>
      <c r="AZ58" s="128">
        <f>'04 - Vedlejší a ostatní n...'!F33</f>
        <v>0</v>
      </c>
      <c r="BA58" s="128">
        <f>'04 - Vedlejší a ostatní n...'!F34</f>
        <v>0</v>
      </c>
      <c r="BB58" s="128">
        <f>'04 - Vedlejší a ostatní n...'!F35</f>
        <v>0</v>
      </c>
      <c r="BC58" s="128">
        <f>'04 - Vedlejší a ostatní n...'!F36</f>
        <v>0</v>
      </c>
      <c r="BD58" s="130">
        <f>'04 - Vedlejší a ostatní n...'!F37</f>
        <v>0</v>
      </c>
      <c r="BE58" s="7"/>
      <c r="BT58" s="126" t="s">
        <v>77</v>
      </c>
      <c r="BV58" s="126" t="s">
        <v>71</v>
      </c>
      <c r="BW58" s="126" t="s">
        <v>88</v>
      </c>
      <c r="BX58" s="126" t="s">
        <v>5</v>
      </c>
      <c r="CL58" s="126" t="s">
        <v>19</v>
      </c>
      <c r="CM58" s="126" t="s">
        <v>79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1w43W4Tt1GEowg92zpKY84S9htWh+PsGN22UXOQCkBCYQOpJVhiS0OxKWQtThPLwQkQIZQN3wtfNC1ZoqFOJZQ==" hashValue="nAh9IhVu8MwB7IIZOJ5t+68UualLk5vHOjkCJgrs332+3FTM3P15KX0aR2XE1sKmInOQuABN+IkKmz9edYsbf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řešení '!C2" display="/"/>
    <hyperlink ref="A56" location="'02 - Bourací práce '!C2" display="/"/>
    <hyperlink ref="A57" location="'03 - Elektroinstalace, hr...'!C2" display="/"/>
    <hyperlink ref="A58" location="'04 - Vedlejší a ostatn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78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 xml:space="preserve"> Kralice nad Oslavou ON oprava střechy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13. 10. 2021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27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32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27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33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35</v>
      </c>
      <c r="E30" s="41"/>
      <c r="F30" s="41"/>
      <c r="G30" s="41"/>
      <c r="H30" s="41"/>
      <c r="I30" s="41"/>
      <c r="J30" s="147">
        <f>ROUND(J100,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37</v>
      </c>
      <c r="G32" s="41"/>
      <c r="H32" s="41"/>
      <c r="I32" s="148" t="s">
        <v>36</v>
      </c>
      <c r="J32" s="148" t="s">
        <v>38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39</v>
      </c>
      <c r="E33" s="135" t="s">
        <v>40</v>
      </c>
      <c r="F33" s="150">
        <f>ROUND((SUM(BE100:BE615)),  2)</f>
        <v>0</v>
      </c>
      <c r="G33" s="41"/>
      <c r="H33" s="41"/>
      <c r="I33" s="151">
        <v>0.20999999999999999</v>
      </c>
      <c r="J33" s="150">
        <f>ROUND(((SUM(BE100:BE615))*I33),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41</v>
      </c>
      <c r="F34" s="150">
        <f>ROUND((SUM(BF100:BF615)),  2)</f>
        <v>0</v>
      </c>
      <c r="G34" s="41"/>
      <c r="H34" s="41"/>
      <c r="I34" s="151">
        <v>0.14999999999999999</v>
      </c>
      <c r="J34" s="150">
        <f>ROUND(((SUM(BF100:BF615))*I34),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42</v>
      </c>
      <c r="F35" s="150">
        <f>ROUND((SUM(BG100:BG615)),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43</v>
      </c>
      <c r="F36" s="150">
        <f>ROUND((SUM(BH100:BH615)),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44</v>
      </c>
      <c r="F37" s="150">
        <f>ROUND((SUM(BI100:BI615)),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 xml:space="preserve"> Kralice nad Oslavou ON oprava střechy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01 - Stavební řešení 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13. 10. 2021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67</v>
      </c>
      <c r="D59" s="43"/>
      <c r="E59" s="43"/>
      <c r="F59" s="43"/>
      <c r="G59" s="43"/>
      <c r="H59" s="43"/>
      <c r="I59" s="43"/>
      <c r="J59" s="105">
        <f>J100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J101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97</v>
      </c>
      <c r="E61" s="177"/>
      <c r="F61" s="177"/>
      <c r="G61" s="177"/>
      <c r="H61" s="177"/>
      <c r="I61" s="177"/>
      <c r="J61" s="178">
        <f>J102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98</v>
      </c>
      <c r="E62" s="177"/>
      <c r="F62" s="177"/>
      <c r="G62" s="177"/>
      <c r="H62" s="177"/>
      <c r="I62" s="177"/>
      <c r="J62" s="178">
        <f>J117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4"/>
      <c r="C63" s="175"/>
      <c r="D63" s="176" t="s">
        <v>99</v>
      </c>
      <c r="E63" s="177"/>
      <c r="F63" s="177"/>
      <c r="G63" s="177"/>
      <c r="H63" s="177"/>
      <c r="I63" s="177"/>
      <c r="J63" s="178">
        <f>J118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J180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101</v>
      </c>
      <c r="E65" s="177"/>
      <c r="F65" s="177"/>
      <c r="G65" s="177"/>
      <c r="H65" s="177"/>
      <c r="I65" s="177"/>
      <c r="J65" s="178">
        <f>J197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102</v>
      </c>
      <c r="E66" s="177"/>
      <c r="F66" s="177"/>
      <c r="G66" s="177"/>
      <c r="H66" s="177"/>
      <c r="I66" s="177"/>
      <c r="J66" s="178">
        <f>J217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103</v>
      </c>
      <c r="E67" s="177"/>
      <c r="F67" s="177"/>
      <c r="G67" s="177"/>
      <c r="H67" s="177"/>
      <c r="I67" s="177"/>
      <c r="J67" s="178">
        <f>J233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104</v>
      </c>
      <c r="E68" s="171"/>
      <c r="F68" s="171"/>
      <c r="G68" s="171"/>
      <c r="H68" s="171"/>
      <c r="I68" s="171"/>
      <c r="J68" s="172">
        <f>J237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105</v>
      </c>
      <c r="E69" s="177"/>
      <c r="F69" s="177"/>
      <c r="G69" s="177"/>
      <c r="H69" s="177"/>
      <c r="I69" s="177"/>
      <c r="J69" s="178">
        <f>J238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106</v>
      </c>
      <c r="E70" s="177"/>
      <c r="F70" s="177"/>
      <c r="G70" s="177"/>
      <c r="H70" s="177"/>
      <c r="I70" s="177"/>
      <c r="J70" s="178">
        <f>J249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107</v>
      </c>
      <c r="E71" s="177"/>
      <c r="F71" s="177"/>
      <c r="G71" s="177"/>
      <c r="H71" s="177"/>
      <c r="I71" s="177"/>
      <c r="J71" s="178">
        <f>J277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108</v>
      </c>
      <c r="E72" s="177"/>
      <c r="F72" s="177"/>
      <c r="G72" s="177"/>
      <c r="H72" s="177"/>
      <c r="I72" s="177"/>
      <c r="J72" s="178">
        <f>J294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109</v>
      </c>
      <c r="E73" s="177"/>
      <c r="F73" s="177"/>
      <c r="G73" s="177"/>
      <c r="H73" s="177"/>
      <c r="I73" s="177"/>
      <c r="J73" s="178">
        <f>J299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110</v>
      </c>
      <c r="E74" s="177"/>
      <c r="F74" s="177"/>
      <c r="G74" s="177"/>
      <c r="H74" s="177"/>
      <c r="I74" s="177"/>
      <c r="J74" s="178">
        <f>J412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111</v>
      </c>
      <c r="E75" s="177"/>
      <c r="F75" s="177"/>
      <c r="G75" s="177"/>
      <c r="H75" s="177"/>
      <c r="I75" s="177"/>
      <c r="J75" s="178">
        <f>J457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112</v>
      </c>
      <c r="E76" s="177"/>
      <c r="F76" s="177"/>
      <c r="G76" s="177"/>
      <c r="H76" s="177"/>
      <c r="I76" s="177"/>
      <c r="J76" s="178">
        <f>J530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113</v>
      </c>
      <c r="E77" s="177"/>
      <c r="F77" s="177"/>
      <c r="G77" s="177"/>
      <c r="H77" s="177"/>
      <c r="I77" s="177"/>
      <c r="J77" s="178">
        <f>J554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114</v>
      </c>
      <c r="E78" s="177"/>
      <c r="F78" s="177"/>
      <c r="G78" s="177"/>
      <c r="H78" s="177"/>
      <c r="I78" s="177"/>
      <c r="J78" s="178">
        <f>J565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115</v>
      </c>
      <c r="E79" s="177"/>
      <c r="F79" s="177"/>
      <c r="G79" s="177"/>
      <c r="H79" s="177"/>
      <c r="I79" s="177"/>
      <c r="J79" s="178">
        <f>J579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4"/>
      <c r="C80" s="175"/>
      <c r="D80" s="176" t="s">
        <v>116</v>
      </c>
      <c r="E80" s="177"/>
      <c r="F80" s="177"/>
      <c r="G80" s="177"/>
      <c r="H80" s="177"/>
      <c r="I80" s="177"/>
      <c r="J80" s="178">
        <f>J595</f>
        <v>0</v>
      </c>
      <c r="K80" s="175"/>
      <c r="L80" s="17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6" s="2" customFormat="1" ht="6.96" customHeight="1">
      <c r="A86" s="41"/>
      <c r="B86" s="64"/>
      <c r="C86" s="65"/>
      <c r="D86" s="65"/>
      <c r="E86" s="65"/>
      <c r="F86" s="65"/>
      <c r="G86" s="65"/>
      <c r="H86" s="65"/>
      <c r="I86" s="65"/>
      <c r="J86" s="65"/>
      <c r="K86" s="65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4.96" customHeight="1">
      <c r="A87" s="41"/>
      <c r="B87" s="42"/>
      <c r="C87" s="26" t="s">
        <v>117</v>
      </c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16</v>
      </c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163" t="str">
        <f>E7</f>
        <v xml:space="preserve"> Kralice nad Oslavou ON oprava střechy</v>
      </c>
      <c r="F90" s="35"/>
      <c r="G90" s="35"/>
      <c r="H90" s="35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90</v>
      </c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72" t="str">
        <f>E9</f>
        <v xml:space="preserve">01 - Stavební řešení </v>
      </c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21</v>
      </c>
      <c r="D94" s="43"/>
      <c r="E94" s="43"/>
      <c r="F94" s="30" t="str">
        <f>F12</f>
        <v xml:space="preserve"> </v>
      </c>
      <c r="G94" s="43"/>
      <c r="H94" s="43"/>
      <c r="I94" s="35" t="s">
        <v>23</v>
      </c>
      <c r="J94" s="75" t="str">
        <f>IF(J12="","",J12)</f>
        <v>13. 10. 2021</v>
      </c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25</v>
      </c>
      <c r="D96" s="43"/>
      <c r="E96" s="43"/>
      <c r="F96" s="30" t="str">
        <f>E15</f>
        <v xml:space="preserve"> </v>
      </c>
      <c r="G96" s="43"/>
      <c r="H96" s="43"/>
      <c r="I96" s="35" t="s">
        <v>30</v>
      </c>
      <c r="J96" s="39" t="str">
        <f>E21</f>
        <v xml:space="preserve"> </v>
      </c>
      <c r="K96" s="43"/>
      <c r="L96" s="13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28</v>
      </c>
      <c r="D97" s="43"/>
      <c r="E97" s="43"/>
      <c r="F97" s="30" t="str">
        <f>IF(E18="","",E18)</f>
        <v>Vyplň údaj</v>
      </c>
      <c r="G97" s="43"/>
      <c r="H97" s="43"/>
      <c r="I97" s="35" t="s">
        <v>32</v>
      </c>
      <c r="J97" s="39" t="str">
        <f>E24</f>
        <v xml:space="preserve"> </v>
      </c>
      <c r="K97" s="43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0.32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3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11" customFormat="1" ht="29.28" customHeight="1">
      <c r="A99" s="180"/>
      <c r="B99" s="181"/>
      <c r="C99" s="182" t="s">
        <v>118</v>
      </c>
      <c r="D99" s="183" t="s">
        <v>54</v>
      </c>
      <c r="E99" s="183" t="s">
        <v>50</v>
      </c>
      <c r="F99" s="183" t="s">
        <v>51</v>
      </c>
      <c r="G99" s="183" t="s">
        <v>119</v>
      </c>
      <c r="H99" s="183" t="s">
        <v>120</v>
      </c>
      <c r="I99" s="183" t="s">
        <v>121</v>
      </c>
      <c r="J99" s="183" t="s">
        <v>94</v>
      </c>
      <c r="K99" s="184" t="s">
        <v>122</v>
      </c>
      <c r="L99" s="185"/>
      <c r="M99" s="95" t="s">
        <v>19</v>
      </c>
      <c r="N99" s="96" t="s">
        <v>39</v>
      </c>
      <c r="O99" s="96" t="s">
        <v>123</v>
      </c>
      <c r="P99" s="96" t="s">
        <v>124</v>
      </c>
      <c r="Q99" s="96" t="s">
        <v>125</v>
      </c>
      <c r="R99" s="96" t="s">
        <v>126</v>
      </c>
      <c r="S99" s="96" t="s">
        <v>127</v>
      </c>
      <c r="T99" s="97" t="s">
        <v>128</v>
      </c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</row>
    <row r="100" s="2" customFormat="1" ht="22.8" customHeight="1">
      <c r="A100" s="41"/>
      <c r="B100" s="42"/>
      <c r="C100" s="102" t="s">
        <v>129</v>
      </c>
      <c r="D100" s="43"/>
      <c r="E100" s="43"/>
      <c r="F100" s="43"/>
      <c r="G100" s="43"/>
      <c r="H100" s="43"/>
      <c r="I100" s="43"/>
      <c r="J100" s="186">
        <f>BK100</f>
        <v>0</v>
      </c>
      <c r="K100" s="43"/>
      <c r="L100" s="47"/>
      <c r="M100" s="98"/>
      <c r="N100" s="187"/>
      <c r="O100" s="99"/>
      <c r="P100" s="188">
        <f>P101+P237</f>
        <v>0</v>
      </c>
      <c r="Q100" s="99"/>
      <c r="R100" s="188">
        <f>R101+R237</f>
        <v>25.417640935999998</v>
      </c>
      <c r="S100" s="99"/>
      <c r="T100" s="189">
        <f>T101+T237</f>
        <v>0.11178600000000001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68</v>
      </c>
      <c r="AU100" s="20" t="s">
        <v>95</v>
      </c>
      <c r="BK100" s="190">
        <f>BK101+BK237</f>
        <v>0</v>
      </c>
    </row>
    <row r="101" s="12" customFormat="1" ht="25.92" customHeight="1">
      <c r="A101" s="12"/>
      <c r="B101" s="191"/>
      <c r="C101" s="192"/>
      <c r="D101" s="193" t="s">
        <v>68</v>
      </c>
      <c r="E101" s="194" t="s">
        <v>130</v>
      </c>
      <c r="F101" s="194" t="s">
        <v>131</v>
      </c>
      <c r="G101" s="192"/>
      <c r="H101" s="192"/>
      <c r="I101" s="195"/>
      <c r="J101" s="196">
        <f>BK101</f>
        <v>0</v>
      </c>
      <c r="K101" s="192"/>
      <c r="L101" s="197"/>
      <c r="M101" s="198"/>
      <c r="N101" s="199"/>
      <c r="O101" s="199"/>
      <c r="P101" s="200">
        <f>P102+P117+P197+P217+P233</f>
        <v>0</v>
      </c>
      <c r="Q101" s="199"/>
      <c r="R101" s="200">
        <f>R102+R117+R197+R217+R233</f>
        <v>7.2034513200000001</v>
      </c>
      <c r="S101" s="199"/>
      <c r="T101" s="201">
        <f>T102+T117+T197+T217+T233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77</v>
      </c>
      <c r="AT101" s="203" t="s">
        <v>68</v>
      </c>
      <c r="AU101" s="203" t="s">
        <v>69</v>
      </c>
      <c r="AY101" s="202" t="s">
        <v>132</v>
      </c>
      <c r="BK101" s="204">
        <f>BK102+BK117+BK197+BK217+BK233</f>
        <v>0</v>
      </c>
    </row>
    <row r="102" s="12" customFormat="1" ht="22.8" customHeight="1">
      <c r="A102" s="12"/>
      <c r="B102" s="191"/>
      <c r="C102" s="192"/>
      <c r="D102" s="193" t="s">
        <v>68</v>
      </c>
      <c r="E102" s="205" t="s">
        <v>133</v>
      </c>
      <c r="F102" s="205" t="s">
        <v>134</v>
      </c>
      <c r="G102" s="192"/>
      <c r="H102" s="192"/>
      <c r="I102" s="195"/>
      <c r="J102" s="206">
        <f>BK102</f>
        <v>0</v>
      </c>
      <c r="K102" s="192"/>
      <c r="L102" s="197"/>
      <c r="M102" s="198"/>
      <c r="N102" s="199"/>
      <c r="O102" s="199"/>
      <c r="P102" s="200">
        <f>SUM(P103:P116)</f>
        <v>0</v>
      </c>
      <c r="Q102" s="199"/>
      <c r="R102" s="200">
        <f>SUM(R103:R116)</f>
        <v>0.58238719999999999</v>
      </c>
      <c r="S102" s="199"/>
      <c r="T102" s="201">
        <f>SUM(T103:T116)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77</v>
      </c>
      <c r="AT102" s="203" t="s">
        <v>68</v>
      </c>
      <c r="AU102" s="203" t="s">
        <v>77</v>
      </c>
      <c r="AY102" s="202" t="s">
        <v>132</v>
      </c>
      <c r="BK102" s="204">
        <f>SUM(BK103:BK116)</f>
        <v>0</v>
      </c>
    </row>
    <row r="103" s="2" customFormat="1" ht="21.75" customHeight="1">
      <c r="A103" s="41"/>
      <c r="B103" s="42"/>
      <c r="C103" s="207" t="s">
        <v>77</v>
      </c>
      <c r="D103" s="207" t="s">
        <v>135</v>
      </c>
      <c r="E103" s="208" t="s">
        <v>136</v>
      </c>
      <c r="F103" s="209" t="s">
        <v>137</v>
      </c>
      <c r="G103" s="210" t="s">
        <v>138</v>
      </c>
      <c r="H103" s="211">
        <v>0.12</v>
      </c>
      <c r="I103" s="212"/>
      <c r="J103" s="213">
        <f>ROUND(I103*H103,2)</f>
        <v>0</v>
      </c>
      <c r="K103" s="209" t="s">
        <v>139</v>
      </c>
      <c r="L103" s="47"/>
      <c r="M103" s="214" t="s">
        <v>19</v>
      </c>
      <c r="N103" s="215" t="s">
        <v>40</v>
      </c>
      <c r="O103" s="87"/>
      <c r="P103" s="216">
        <f>O103*H103</f>
        <v>0</v>
      </c>
      <c r="Q103" s="216">
        <v>1.8954</v>
      </c>
      <c r="R103" s="216">
        <f>Q103*H103</f>
        <v>0.22744799999999998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140</v>
      </c>
      <c r="AT103" s="218" t="s">
        <v>135</v>
      </c>
      <c r="AU103" s="218" t="s">
        <v>79</v>
      </c>
      <c r="AY103" s="20" t="s">
        <v>132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77</v>
      </c>
      <c r="BK103" s="219">
        <f>ROUND(I103*H103,2)</f>
        <v>0</v>
      </c>
      <c r="BL103" s="20" t="s">
        <v>140</v>
      </c>
      <c r="BM103" s="218" t="s">
        <v>141</v>
      </c>
    </row>
    <row r="104" s="2" customFormat="1">
      <c r="A104" s="41"/>
      <c r="B104" s="42"/>
      <c r="C104" s="43"/>
      <c r="D104" s="220" t="s">
        <v>142</v>
      </c>
      <c r="E104" s="43"/>
      <c r="F104" s="221" t="s">
        <v>143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142</v>
      </c>
      <c r="AU104" s="20" t="s">
        <v>79</v>
      </c>
    </row>
    <row r="105" s="2" customFormat="1">
      <c r="A105" s="41"/>
      <c r="B105" s="42"/>
      <c r="C105" s="43"/>
      <c r="D105" s="225" t="s">
        <v>144</v>
      </c>
      <c r="E105" s="43"/>
      <c r="F105" s="226" t="s">
        <v>145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144</v>
      </c>
      <c r="AU105" s="20" t="s">
        <v>79</v>
      </c>
    </row>
    <row r="106" s="13" customFormat="1">
      <c r="A106" s="13"/>
      <c r="B106" s="227"/>
      <c r="C106" s="228"/>
      <c r="D106" s="220" t="s">
        <v>146</v>
      </c>
      <c r="E106" s="229" t="s">
        <v>19</v>
      </c>
      <c r="F106" s="230" t="s">
        <v>147</v>
      </c>
      <c r="G106" s="228"/>
      <c r="H106" s="231">
        <v>0.041000000000000002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146</v>
      </c>
      <c r="AU106" s="237" t="s">
        <v>79</v>
      </c>
      <c r="AV106" s="13" t="s">
        <v>79</v>
      </c>
      <c r="AW106" s="13" t="s">
        <v>31</v>
      </c>
      <c r="AX106" s="13" t="s">
        <v>69</v>
      </c>
      <c r="AY106" s="237" t="s">
        <v>132</v>
      </c>
    </row>
    <row r="107" s="13" customFormat="1">
      <c r="A107" s="13"/>
      <c r="B107" s="227"/>
      <c r="C107" s="228"/>
      <c r="D107" s="220" t="s">
        <v>146</v>
      </c>
      <c r="E107" s="229" t="s">
        <v>19</v>
      </c>
      <c r="F107" s="230" t="s">
        <v>148</v>
      </c>
      <c r="G107" s="228"/>
      <c r="H107" s="231">
        <v>0.044999999999999998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146</v>
      </c>
      <c r="AU107" s="237" t="s">
        <v>79</v>
      </c>
      <c r="AV107" s="13" t="s">
        <v>79</v>
      </c>
      <c r="AW107" s="13" t="s">
        <v>31</v>
      </c>
      <c r="AX107" s="13" t="s">
        <v>69</v>
      </c>
      <c r="AY107" s="237" t="s">
        <v>132</v>
      </c>
    </row>
    <row r="108" s="13" customFormat="1">
      <c r="A108" s="13"/>
      <c r="B108" s="227"/>
      <c r="C108" s="228"/>
      <c r="D108" s="220" t="s">
        <v>146</v>
      </c>
      <c r="E108" s="229" t="s">
        <v>19</v>
      </c>
      <c r="F108" s="230" t="s">
        <v>149</v>
      </c>
      <c r="G108" s="228"/>
      <c r="H108" s="231">
        <v>0.034000000000000002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146</v>
      </c>
      <c r="AU108" s="237" t="s">
        <v>79</v>
      </c>
      <c r="AV108" s="13" t="s">
        <v>79</v>
      </c>
      <c r="AW108" s="13" t="s">
        <v>31</v>
      </c>
      <c r="AX108" s="13" t="s">
        <v>69</v>
      </c>
      <c r="AY108" s="237" t="s">
        <v>132</v>
      </c>
    </row>
    <row r="109" s="14" customFormat="1">
      <c r="A109" s="14"/>
      <c r="B109" s="238"/>
      <c r="C109" s="239"/>
      <c r="D109" s="220" t="s">
        <v>146</v>
      </c>
      <c r="E109" s="240" t="s">
        <v>19</v>
      </c>
      <c r="F109" s="241" t="s">
        <v>150</v>
      </c>
      <c r="G109" s="239"/>
      <c r="H109" s="242">
        <v>0.12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146</v>
      </c>
      <c r="AU109" s="248" t="s">
        <v>79</v>
      </c>
      <c r="AV109" s="14" t="s">
        <v>140</v>
      </c>
      <c r="AW109" s="14" t="s">
        <v>31</v>
      </c>
      <c r="AX109" s="14" t="s">
        <v>77</v>
      </c>
      <c r="AY109" s="248" t="s">
        <v>132</v>
      </c>
    </row>
    <row r="110" s="2" customFormat="1" ht="21.75" customHeight="1">
      <c r="A110" s="41"/>
      <c r="B110" s="42"/>
      <c r="C110" s="207" t="s">
        <v>79</v>
      </c>
      <c r="D110" s="207" t="s">
        <v>135</v>
      </c>
      <c r="E110" s="208" t="s">
        <v>151</v>
      </c>
      <c r="F110" s="209" t="s">
        <v>152</v>
      </c>
      <c r="G110" s="210" t="s">
        <v>153</v>
      </c>
      <c r="H110" s="211">
        <v>1.3759999999999999</v>
      </c>
      <c r="I110" s="212"/>
      <c r="J110" s="213">
        <f>ROUND(I110*H110,2)</f>
        <v>0</v>
      </c>
      <c r="K110" s="209" t="s">
        <v>139</v>
      </c>
      <c r="L110" s="47"/>
      <c r="M110" s="214" t="s">
        <v>19</v>
      </c>
      <c r="N110" s="215" t="s">
        <v>40</v>
      </c>
      <c r="O110" s="87"/>
      <c r="P110" s="216">
        <f>O110*H110</f>
        <v>0</v>
      </c>
      <c r="Q110" s="216">
        <v>0.25795000000000001</v>
      </c>
      <c r="R110" s="216">
        <f>Q110*H110</f>
        <v>0.35493920000000001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140</v>
      </c>
      <c r="AT110" s="218" t="s">
        <v>135</v>
      </c>
      <c r="AU110" s="218" t="s">
        <v>79</v>
      </c>
      <c r="AY110" s="20" t="s">
        <v>132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77</v>
      </c>
      <c r="BK110" s="219">
        <f>ROUND(I110*H110,2)</f>
        <v>0</v>
      </c>
      <c r="BL110" s="20" t="s">
        <v>140</v>
      </c>
      <c r="BM110" s="218" t="s">
        <v>154</v>
      </c>
    </row>
    <row r="111" s="2" customFormat="1">
      <c r="A111" s="41"/>
      <c r="B111" s="42"/>
      <c r="C111" s="43"/>
      <c r="D111" s="220" t="s">
        <v>142</v>
      </c>
      <c r="E111" s="43"/>
      <c r="F111" s="221" t="s">
        <v>155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142</v>
      </c>
      <c r="AU111" s="20" t="s">
        <v>79</v>
      </c>
    </row>
    <row r="112" s="2" customFormat="1">
      <c r="A112" s="41"/>
      <c r="B112" s="42"/>
      <c r="C112" s="43"/>
      <c r="D112" s="225" t="s">
        <v>144</v>
      </c>
      <c r="E112" s="43"/>
      <c r="F112" s="226" t="s">
        <v>156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79</v>
      </c>
    </row>
    <row r="113" s="13" customFormat="1">
      <c r="A113" s="13"/>
      <c r="B113" s="227"/>
      <c r="C113" s="228"/>
      <c r="D113" s="220" t="s">
        <v>146</v>
      </c>
      <c r="E113" s="229" t="s">
        <v>19</v>
      </c>
      <c r="F113" s="230" t="s">
        <v>157</v>
      </c>
      <c r="G113" s="228"/>
      <c r="H113" s="231">
        <v>0.30299999999999999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146</v>
      </c>
      <c r="AU113" s="237" t="s">
        <v>79</v>
      </c>
      <c r="AV113" s="13" t="s">
        <v>79</v>
      </c>
      <c r="AW113" s="13" t="s">
        <v>31</v>
      </c>
      <c r="AX113" s="13" t="s">
        <v>69</v>
      </c>
      <c r="AY113" s="237" t="s">
        <v>132</v>
      </c>
    </row>
    <row r="114" s="13" customFormat="1">
      <c r="A114" s="13"/>
      <c r="B114" s="227"/>
      <c r="C114" s="228"/>
      <c r="D114" s="220" t="s">
        <v>146</v>
      </c>
      <c r="E114" s="229" t="s">
        <v>19</v>
      </c>
      <c r="F114" s="230" t="s">
        <v>158</v>
      </c>
      <c r="G114" s="228"/>
      <c r="H114" s="231">
        <v>0.60499999999999998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146</v>
      </c>
      <c r="AU114" s="237" t="s">
        <v>79</v>
      </c>
      <c r="AV114" s="13" t="s">
        <v>79</v>
      </c>
      <c r="AW114" s="13" t="s">
        <v>31</v>
      </c>
      <c r="AX114" s="13" t="s">
        <v>69</v>
      </c>
      <c r="AY114" s="237" t="s">
        <v>132</v>
      </c>
    </row>
    <row r="115" s="13" customFormat="1">
      <c r="A115" s="13"/>
      <c r="B115" s="227"/>
      <c r="C115" s="228"/>
      <c r="D115" s="220" t="s">
        <v>146</v>
      </c>
      <c r="E115" s="229" t="s">
        <v>19</v>
      </c>
      <c r="F115" s="230" t="s">
        <v>159</v>
      </c>
      <c r="G115" s="228"/>
      <c r="H115" s="231">
        <v>0.46800000000000003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146</v>
      </c>
      <c r="AU115" s="237" t="s">
        <v>79</v>
      </c>
      <c r="AV115" s="13" t="s">
        <v>79</v>
      </c>
      <c r="AW115" s="13" t="s">
        <v>31</v>
      </c>
      <c r="AX115" s="13" t="s">
        <v>69</v>
      </c>
      <c r="AY115" s="237" t="s">
        <v>132</v>
      </c>
    </row>
    <row r="116" s="14" customFormat="1">
      <c r="A116" s="14"/>
      <c r="B116" s="238"/>
      <c r="C116" s="239"/>
      <c r="D116" s="220" t="s">
        <v>146</v>
      </c>
      <c r="E116" s="240" t="s">
        <v>19</v>
      </c>
      <c r="F116" s="241" t="s">
        <v>150</v>
      </c>
      <c r="G116" s="239"/>
      <c r="H116" s="242">
        <v>1.3759999999999999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146</v>
      </c>
      <c r="AU116" s="248" t="s">
        <v>79</v>
      </c>
      <c r="AV116" s="14" t="s">
        <v>140</v>
      </c>
      <c r="AW116" s="14" t="s">
        <v>31</v>
      </c>
      <c r="AX116" s="14" t="s">
        <v>77</v>
      </c>
      <c r="AY116" s="248" t="s">
        <v>132</v>
      </c>
    </row>
    <row r="117" s="12" customFormat="1" ht="22.8" customHeight="1">
      <c r="A117" s="12"/>
      <c r="B117" s="191"/>
      <c r="C117" s="192"/>
      <c r="D117" s="193" t="s">
        <v>68</v>
      </c>
      <c r="E117" s="205" t="s">
        <v>160</v>
      </c>
      <c r="F117" s="205" t="s">
        <v>161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P118+P180</f>
        <v>0</v>
      </c>
      <c r="Q117" s="199"/>
      <c r="R117" s="200">
        <f>R118+R180</f>
        <v>6.6151041199999998</v>
      </c>
      <c r="S117" s="199"/>
      <c r="T117" s="201">
        <f>T118+T180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77</v>
      </c>
      <c r="AT117" s="203" t="s">
        <v>68</v>
      </c>
      <c r="AU117" s="203" t="s">
        <v>77</v>
      </c>
      <c r="AY117" s="202" t="s">
        <v>132</v>
      </c>
      <c r="BK117" s="204">
        <f>BK118+BK180</f>
        <v>0</v>
      </c>
    </row>
    <row r="118" s="12" customFormat="1" ht="20.88" customHeight="1">
      <c r="A118" s="12"/>
      <c r="B118" s="191"/>
      <c r="C118" s="192"/>
      <c r="D118" s="193" t="s">
        <v>68</v>
      </c>
      <c r="E118" s="205" t="s">
        <v>162</v>
      </c>
      <c r="F118" s="205" t="s">
        <v>163</v>
      </c>
      <c r="G118" s="192"/>
      <c r="H118" s="192"/>
      <c r="I118" s="195"/>
      <c r="J118" s="206">
        <f>BK118</f>
        <v>0</v>
      </c>
      <c r="K118" s="192"/>
      <c r="L118" s="197"/>
      <c r="M118" s="198"/>
      <c r="N118" s="199"/>
      <c r="O118" s="199"/>
      <c r="P118" s="200">
        <f>SUM(P119:P179)</f>
        <v>0</v>
      </c>
      <c r="Q118" s="199"/>
      <c r="R118" s="200">
        <f>SUM(R119:R179)</f>
        <v>5.8998480200000003</v>
      </c>
      <c r="S118" s="199"/>
      <c r="T118" s="201">
        <f>SUM(T119:T179)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77</v>
      </c>
      <c r="AT118" s="203" t="s">
        <v>68</v>
      </c>
      <c r="AU118" s="203" t="s">
        <v>79</v>
      </c>
      <c r="AY118" s="202" t="s">
        <v>132</v>
      </c>
      <c r="BK118" s="204">
        <f>SUM(BK119:BK179)</f>
        <v>0</v>
      </c>
    </row>
    <row r="119" s="2" customFormat="1" ht="16.5" customHeight="1">
      <c r="A119" s="41"/>
      <c r="B119" s="42"/>
      <c r="C119" s="207" t="s">
        <v>133</v>
      </c>
      <c r="D119" s="207" t="s">
        <v>135</v>
      </c>
      <c r="E119" s="208" t="s">
        <v>164</v>
      </c>
      <c r="F119" s="209" t="s">
        <v>165</v>
      </c>
      <c r="G119" s="210" t="s">
        <v>153</v>
      </c>
      <c r="H119" s="211">
        <v>365.779</v>
      </c>
      <c r="I119" s="212"/>
      <c r="J119" s="213">
        <f>ROUND(I119*H119,2)</f>
        <v>0</v>
      </c>
      <c r="K119" s="209" t="s">
        <v>139</v>
      </c>
      <c r="L119" s="47"/>
      <c r="M119" s="214" t="s">
        <v>19</v>
      </c>
      <c r="N119" s="215" t="s">
        <v>40</v>
      </c>
      <c r="O119" s="87"/>
      <c r="P119" s="216">
        <f>O119*H119</f>
        <v>0</v>
      </c>
      <c r="Q119" s="216">
        <v>0.0043800000000000002</v>
      </c>
      <c r="R119" s="216">
        <f>Q119*H119</f>
        <v>1.6021120200000001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140</v>
      </c>
      <c r="AT119" s="218" t="s">
        <v>135</v>
      </c>
      <c r="AU119" s="218" t="s">
        <v>133</v>
      </c>
      <c r="AY119" s="20" t="s">
        <v>132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77</v>
      </c>
      <c r="BK119" s="219">
        <f>ROUND(I119*H119,2)</f>
        <v>0</v>
      </c>
      <c r="BL119" s="20" t="s">
        <v>140</v>
      </c>
      <c r="BM119" s="218" t="s">
        <v>166</v>
      </c>
    </row>
    <row r="120" s="2" customFormat="1">
      <c r="A120" s="41"/>
      <c r="B120" s="42"/>
      <c r="C120" s="43"/>
      <c r="D120" s="220" t="s">
        <v>142</v>
      </c>
      <c r="E120" s="43"/>
      <c r="F120" s="221" t="s">
        <v>167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142</v>
      </c>
      <c r="AU120" s="20" t="s">
        <v>133</v>
      </c>
    </row>
    <row r="121" s="2" customFormat="1">
      <c r="A121" s="41"/>
      <c r="B121" s="42"/>
      <c r="C121" s="43"/>
      <c r="D121" s="225" t="s">
        <v>144</v>
      </c>
      <c r="E121" s="43"/>
      <c r="F121" s="226" t="s">
        <v>168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133</v>
      </c>
    </row>
    <row r="122" s="15" customFormat="1">
      <c r="A122" s="15"/>
      <c r="B122" s="249"/>
      <c r="C122" s="250"/>
      <c r="D122" s="220" t="s">
        <v>146</v>
      </c>
      <c r="E122" s="251" t="s">
        <v>19</v>
      </c>
      <c r="F122" s="252" t="s">
        <v>169</v>
      </c>
      <c r="G122" s="250"/>
      <c r="H122" s="251" t="s">
        <v>19</v>
      </c>
      <c r="I122" s="253"/>
      <c r="J122" s="250"/>
      <c r="K122" s="250"/>
      <c r="L122" s="254"/>
      <c r="M122" s="255"/>
      <c r="N122" s="256"/>
      <c r="O122" s="256"/>
      <c r="P122" s="256"/>
      <c r="Q122" s="256"/>
      <c r="R122" s="256"/>
      <c r="S122" s="256"/>
      <c r="T122" s="257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146</v>
      </c>
      <c r="AU122" s="258" t="s">
        <v>133</v>
      </c>
      <c r="AV122" s="15" t="s">
        <v>77</v>
      </c>
      <c r="AW122" s="15" t="s">
        <v>31</v>
      </c>
      <c r="AX122" s="15" t="s">
        <v>69</v>
      </c>
      <c r="AY122" s="258" t="s">
        <v>132</v>
      </c>
    </row>
    <row r="123" s="13" customFormat="1">
      <c r="A123" s="13"/>
      <c r="B123" s="227"/>
      <c r="C123" s="228"/>
      <c r="D123" s="220" t="s">
        <v>146</v>
      </c>
      <c r="E123" s="229" t="s">
        <v>19</v>
      </c>
      <c r="F123" s="230" t="s">
        <v>170</v>
      </c>
      <c r="G123" s="228"/>
      <c r="H123" s="231">
        <v>26.039999999999999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146</v>
      </c>
      <c r="AU123" s="237" t="s">
        <v>133</v>
      </c>
      <c r="AV123" s="13" t="s">
        <v>79</v>
      </c>
      <c r="AW123" s="13" t="s">
        <v>31</v>
      </c>
      <c r="AX123" s="13" t="s">
        <v>69</v>
      </c>
      <c r="AY123" s="237" t="s">
        <v>132</v>
      </c>
    </row>
    <row r="124" s="13" customFormat="1">
      <c r="A124" s="13"/>
      <c r="B124" s="227"/>
      <c r="C124" s="228"/>
      <c r="D124" s="220" t="s">
        <v>146</v>
      </c>
      <c r="E124" s="229" t="s">
        <v>19</v>
      </c>
      <c r="F124" s="230" t="s">
        <v>171</v>
      </c>
      <c r="G124" s="228"/>
      <c r="H124" s="231">
        <v>46.439999999999998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146</v>
      </c>
      <c r="AU124" s="237" t="s">
        <v>133</v>
      </c>
      <c r="AV124" s="13" t="s">
        <v>79</v>
      </c>
      <c r="AW124" s="13" t="s">
        <v>31</v>
      </c>
      <c r="AX124" s="13" t="s">
        <v>69</v>
      </c>
      <c r="AY124" s="237" t="s">
        <v>132</v>
      </c>
    </row>
    <row r="125" s="13" customFormat="1">
      <c r="A125" s="13"/>
      <c r="B125" s="227"/>
      <c r="C125" s="228"/>
      <c r="D125" s="220" t="s">
        <v>146</v>
      </c>
      <c r="E125" s="229" t="s">
        <v>19</v>
      </c>
      <c r="F125" s="230" t="s">
        <v>172</v>
      </c>
      <c r="G125" s="228"/>
      <c r="H125" s="231">
        <v>26.670000000000002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146</v>
      </c>
      <c r="AU125" s="237" t="s">
        <v>133</v>
      </c>
      <c r="AV125" s="13" t="s">
        <v>79</v>
      </c>
      <c r="AW125" s="13" t="s">
        <v>31</v>
      </c>
      <c r="AX125" s="13" t="s">
        <v>69</v>
      </c>
      <c r="AY125" s="237" t="s">
        <v>132</v>
      </c>
    </row>
    <row r="126" s="13" customFormat="1">
      <c r="A126" s="13"/>
      <c r="B126" s="227"/>
      <c r="C126" s="228"/>
      <c r="D126" s="220" t="s">
        <v>146</v>
      </c>
      <c r="E126" s="229" t="s">
        <v>19</v>
      </c>
      <c r="F126" s="230" t="s">
        <v>173</v>
      </c>
      <c r="G126" s="228"/>
      <c r="H126" s="231">
        <v>37.799999999999997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146</v>
      </c>
      <c r="AU126" s="237" t="s">
        <v>133</v>
      </c>
      <c r="AV126" s="13" t="s">
        <v>79</v>
      </c>
      <c r="AW126" s="13" t="s">
        <v>31</v>
      </c>
      <c r="AX126" s="13" t="s">
        <v>69</v>
      </c>
      <c r="AY126" s="237" t="s">
        <v>132</v>
      </c>
    </row>
    <row r="127" s="13" customFormat="1">
      <c r="A127" s="13"/>
      <c r="B127" s="227"/>
      <c r="C127" s="228"/>
      <c r="D127" s="220" t="s">
        <v>146</v>
      </c>
      <c r="E127" s="229" t="s">
        <v>19</v>
      </c>
      <c r="F127" s="230" t="s">
        <v>174</v>
      </c>
      <c r="G127" s="228"/>
      <c r="H127" s="231">
        <v>41.039999999999999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146</v>
      </c>
      <c r="AU127" s="237" t="s">
        <v>133</v>
      </c>
      <c r="AV127" s="13" t="s">
        <v>79</v>
      </c>
      <c r="AW127" s="13" t="s">
        <v>31</v>
      </c>
      <c r="AX127" s="13" t="s">
        <v>69</v>
      </c>
      <c r="AY127" s="237" t="s">
        <v>132</v>
      </c>
    </row>
    <row r="128" s="13" customFormat="1">
      <c r="A128" s="13"/>
      <c r="B128" s="227"/>
      <c r="C128" s="228"/>
      <c r="D128" s="220" t="s">
        <v>146</v>
      </c>
      <c r="E128" s="229" t="s">
        <v>19</v>
      </c>
      <c r="F128" s="230" t="s">
        <v>175</v>
      </c>
      <c r="G128" s="228"/>
      <c r="H128" s="231">
        <v>89.640000000000001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146</v>
      </c>
      <c r="AU128" s="237" t="s">
        <v>133</v>
      </c>
      <c r="AV128" s="13" t="s">
        <v>79</v>
      </c>
      <c r="AW128" s="13" t="s">
        <v>31</v>
      </c>
      <c r="AX128" s="13" t="s">
        <v>69</v>
      </c>
      <c r="AY128" s="237" t="s">
        <v>132</v>
      </c>
    </row>
    <row r="129" s="13" customFormat="1">
      <c r="A129" s="13"/>
      <c r="B129" s="227"/>
      <c r="C129" s="228"/>
      <c r="D129" s="220" t="s">
        <v>146</v>
      </c>
      <c r="E129" s="229" t="s">
        <v>19</v>
      </c>
      <c r="F129" s="230" t="s">
        <v>176</v>
      </c>
      <c r="G129" s="228"/>
      <c r="H129" s="231">
        <v>26.689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146</v>
      </c>
      <c r="AU129" s="237" t="s">
        <v>133</v>
      </c>
      <c r="AV129" s="13" t="s">
        <v>79</v>
      </c>
      <c r="AW129" s="13" t="s">
        <v>31</v>
      </c>
      <c r="AX129" s="13" t="s">
        <v>69</v>
      </c>
      <c r="AY129" s="237" t="s">
        <v>132</v>
      </c>
    </row>
    <row r="130" s="13" customFormat="1">
      <c r="A130" s="13"/>
      <c r="B130" s="227"/>
      <c r="C130" s="228"/>
      <c r="D130" s="220" t="s">
        <v>146</v>
      </c>
      <c r="E130" s="229" t="s">
        <v>19</v>
      </c>
      <c r="F130" s="230" t="s">
        <v>177</v>
      </c>
      <c r="G130" s="228"/>
      <c r="H130" s="231">
        <v>45.630000000000003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146</v>
      </c>
      <c r="AU130" s="237" t="s">
        <v>133</v>
      </c>
      <c r="AV130" s="13" t="s">
        <v>79</v>
      </c>
      <c r="AW130" s="13" t="s">
        <v>31</v>
      </c>
      <c r="AX130" s="13" t="s">
        <v>69</v>
      </c>
      <c r="AY130" s="237" t="s">
        <v>132</v>
      </c>
    </row>
    <row r="131" s="13" customFormat="1">
      <c r="A131" s="13"/>
      <c r="B131" s="227"/>
      <c r="C131" s="228"/>
      <c r="D131" s="220" t="s">
        <v>146</v>
      </c>
      <c r="E131" s="229" t="s">
        <v>19</v>
      </c>
      <c r="F131" s="230" t="s">
        <v>178</v>
      </c>
      <c r="G131" s="228"/>
      <c r="H131" s="231">
        <v>25.829999999999998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146</v>
      </c>
      <c r="AU131" s="237" t="s">
        <v>133</v>
      </c>
      <c r="AV131" s="13" t="s">
        <v>79</v>
      </c>
      <c r="AW131" s="13" t="s">
        <v>31</v>
      </c>
      <c r="AX131" s="13" t="s">
        <v>69</v>
      </c>
      <c r="AY131" s="237" t="s">
        <v>132</v>
      </c>
    </row>
    <row r="132" s="14" customFormat="1">
      <c r="A132" s="14"/>
      <c r="B132" s="238"/>
      <c r="C132" s="239"/>
      <c r="D132" s="220" t="s">
        <v>146</v>
      </c>
      <c r="E132" s="240" t="s">
        <v>19</v>
      </c>
      <c r="F132" s="241" t="s">
        <v>150</v>
      </c>
      <c r="G132" s="239"/>
      <c r="H132" s="242">
        <v>365.779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146</v>
      </c>
      <c r="AU132" s="248" t="s">
        <v>133</v>
      </c>
      <c r="AV132" s="14" t="s">
        <v>140</v>
      </c>
      <c r="AW132" s="14" t="s">
        <v>4</v>
      </c>
      <c r="AX132" s="14" t="s">
        <v>77</v>
      </c>
      <c r="AY132" s="248" t="s">
        <v>132</v>
      </c>
    </row>
    <row r="133" s="2" customFormat="1" ht="16.5" customHeight="1">
      <c r="A133" s="41"/>
      <c r="B133" s="42"/>
      <c r="C133" s="207" t="s">
        <v>140</v>
      </c>
      <c r="D133" s="207" t="s">
        <v>135</v>
      </c>
      <c r="E133" s="208" t="s">
        <v>179</v>
      </c>
      <c r="F133" s="209" t="s">
        <v>180</v>
      </c>
      <c r="G133" s="210" t="s">
        <v>153</v>
      </c>
      <c r="H133" s="211">
        <v>360.60000000000002</v>
      </c>
      <c r="I133" s="212"/>
      <c r="J133" s="213">
        <f>ROUND(I133*H133,2)</f>
        <v>0</v>
      </c>
      <c r="K133" s="209" t="s">
        <v>139</v>
      </c>
      <c r="L133" s="47"/>
      <c r="M133" s="214" t="s">
        <v>19</v>
      </c>
      <c r="N133" s="215" t="s">
        <v>40</v>
      </c>
      <c r="O133" s="87"/>
      <c r="P133" s="216">
        <f>O133*H133</f>
        <v>0</v>
      </c>
      <c r="Q133" s="216">
        <v>0.0040000000000000001</v>
      </c>
      <c r="R133" s="216">
        <f>Q133*H133</f>
        <v>1.4424000000000001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140</v>
      </c>
      <c r="AT133" s="218" t="s">
        <v>135</v>
      </c>
      <c r="AU133" s="218" t="s">
        <v>133</v>
      </c>
      <c r="AY133" s="20" t="s">
        <v>132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77</v>
      </c>
      <c r="BK133" s="219">
        <f>ROUND(I133*H133,2)</f>
        <v>0</v>
      </c>
      <c r="BL133" s="20" t="s">
        <v>140</v>
      </c>
      <c r="BM133" s="218" t="s">
        <v>181</v>
      </c>
    </row>
    <row r="134" s="2" customFormat="1">
      <c r="A134" s="41"/>
      <c r="B134" s="42"/>
      <c r="C134" s="43"/>
      <c r="D134" s="220" t="s">
        <v>142</v>
      </c>
      <c r="E134" s="43"/>
      <c r="F134" s="221" t="s">
        <v>182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142</v>
      </c>
      <c r="AU134" s="20" t="s">
        <v>133</v>
      </c>
    </row>
    <row r="135" s="2" customFormat="1">
      <c r="A135" s="41"/>
      <c r="B135" s="42"/>
      <c r="C135" s="43"/>
      <c r="D135" s="225" t="s">
        <v>144</v>
      </c>
      <c r="E135" s="43"/>
      <c r="F135" s="226" t="s">
        <v>183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144</v>
      </c>
      <c r="AU135" s="20" t="s">
        <v>133</v>
      </c>
    </row>
    <row r="136" s="13" customFormat="1">
      <c r="A136" s="13"/>
      <c r="B136" s="227"/>
      <c r="C136" s="228"/>
      <c r="D136" s="220" t="s">
        <v>146</v>
      </c>
      <c r="E136" s="229" t="s">
        <v>19</v>
      </c>
      <c r="F136" s="230" t="s">
        <v>184</v>
      </c>
      <c r="G136" s="228"/>
      <c r="H136" s="231">
        <v>360.60000000000002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146</v>
      </c>
      <c r="AU136" s="237" t="s">
        <v>133</v>
      </c>
      <c r="AV136" s="13" t="s">
        <v>79</v>
      </c>
      <c r="AW136" s="13" t="s">
        <v>31</v>
      </c>
      <c r="AX136" s="13" t="s">
        <v>69</v>
      </c>
      <c r="AY136" s="237" t="s">
        <v>132</v>
      </c>
    </row>
    <row r="137" s="2" customFormat="1" ht="16.5" customHeight="1">
      <c r="A137" s="41"/>
      <c r="B137" s="42"/>
      <c r="C137" s="207" t="s">
        <v>185</v>
      </c>
      <c r="D137" s="207" t="s">
        <v>135</v>
      </c>
      <c r="E137" s="208" t="s">
        <v>186</v>
      </c>
      <c r="F137" s="209" t="s">
        <v>187</v>
      </c>
      <c r="G137" s="210" t="s">
        <v>153</v>
      </c>
      <c r="H137" s="211">
        <v>182.88900000000001</v>
      </c>
      <c r="I137" s="212"/>
      <c r="J137" s="213">
        <f>ROUND(I137*H137,2)</f>
        <v>0</v>
      </c>
      <c r="K137" s="209" t="s">
        <v>139</v>
      </c>
      <c r="L137" s="47"/>
      <c r="M137" s="214" t="s">
        <v>19</v>
      </c>
      <c r="N137" s="215" t="s">
        <v>40</v>
      </c>
      <c r="O137" s="87"/>
      <c r="P137" s="216">
        <f>O137*H137</f>
        <v>0</v>
      </c>
      <c r="Q137" s="216">
        <v>0.015400000000000001</v>
      </c>
      <c r="R137" s="216">
        <f>Q137*H137</f>
        <v>2.8164906000000003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140</v>
      </c>
      <c r="AT137" s="218" t="s">
        <v>135</v>
      </c>
      <c r="AU137" s="218" t="s">
        <v>133</v>
      </c>
      <c r="AY137" s="20" t="s">
        <v>132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77</v>
      </c>
      <c r="BK137" s="219">
        <f>ROUND(I137*H137,2)</f>
        <v>0</v>
      </c>
      <c r="BL137" s="20" t="s">
        <v>140</v>
      </c>
      <c r="BM137" s="218" t="s">
        <v>188</v>
      </c>
    </row>
    <row r="138" s="2" customFormat="1">
      <c r="A138" s="41"/>
      <c r="B138" s="42"/>
      <c r="C138" s="43"/>
      <c r="D138" s="220" t="s">
        <v>142</v>
      </c>
      <c r="E138" s="43"/>
      <c r="F138" s="221" t="s">
        <v>189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142</v>
      </c>
      <c r="AU138" s="20" t="s">
        <v>133</v>
      </c>
    </row>
    <row r="139" s="2" customFormat="1">
      <c r="A139" s="41"/>
      <c r="B139" s="42"/>
      <c r="C139" s="43"/>
      <c r="D139" s="225" t="s">
        <v>144</v>
      </c>
      <c r="E139" s="43"/>
      <c r="F139" s="226" t="s">
        <v>190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144</v>
      </c>
      <c r="AU139" s="20" t="s">
        <v>133</v>
      </c>
    </row>
    <row r="140" s="15" customFormat="1">
      <c r="A140" s="15"/>
      <c r="B140" s="249"/>
      <c r="C140" s="250"/>
      <c r="D140" s="220" t="s">
        <v>146</v>
      </c>
      <c r="E140" s="251" t="s">
        <v>19</v>
      </c>
      <c r="F140" s="252" t="s">
        <v>169</v>
      </c>
      <c r="G140" s="250"/>
      <c r="H140" s="251" t="s">
        <v>19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146</v>
      </c>
      <c r="AU140" s="258" t="s">
        <v>133</v>
      </c>
      <c r="AV140" s="15" t="s">
        <v>77</v>
      </c>
      <c r="AW140" s="15" t="s">
        <v>31</v>
      </c>
      <c r="AX140" s="15" t="s">
        <v>69</v>
      </c>
      <c r="AY140" s="258" t="s">
        <v>132</v>
      </c>
    </row>
    <row r="141" s="13" customFormat="1">
      <c r="A141" s="13"/>
      <c r="B141" s="227"/>
      <c r="C141" s="228"/>
      <c r="D141" s="220" t="s">
        <v>146</v>
      </c>
      <c r="E141" s="229" t="s">
        <v>19</v>
      </c>
      <c r="F141" s="230" t="s">
        <v>170</v>
      </c>
      <c r="G141" s="228"/>
      <c r="H141" s="231">
        <v>26.039999999999999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146</v>
      </c>
      <c r="AU141" s="237" t="s">
        <v>133</v>
      </c>
      <c r="AV141" s="13" t="s">
        <v>79</v>
      </c>
      <c r="AW141" s="13" t="s">
        <v>31</v>
      </c>
      <c r="AX141" s="13" t="s">
        <v>69</v>
      </c>
      <c r="AY141" s="237" t="s">
        <v>132</v>
      </c>
    </row>
    <row r="142" s="13" customFormat="1">
      <c r="A142" s="13"/>
      <c r="B142" s="227"/>
      <c r="C142" s="228"/>
      <c r="D142" s="220" t="s">
        <v>146</v>
      </c>
      <c r="E142" s="229" t="s">
        <v>19</v>
      </c>
      <c r="F142" s="230" t="s">
        <v>171</v>
      </c>
      <c r="G142" s="228"/>
      <c r="H142" s="231">
        <v>46.439999999999998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146</v>
      </c>
      <c r="AU142" s="237" t="s">
        <v>133</v>
      </c>
      <c r="AV142" s="13" t="s">
        <v>79</v>
      </c>
      <c r="AW142" s="13" t="s">
        <v>31</v>
      </c>
      <c r="AX142" s="13" t="s">
        <v>69</v>
      </c>
      <c r="AY142" s="237" t="s">
        <v>132</v>
      </c>
    </row>
    <row r="143" s="13" customFormat="1">
      <c r="A143" s="13"/>
      <c r="B143" s="227"/>
      <c r="C143" s="228"/>
      <c r="D143" s="220" t="s">
        <v>146</v>
      </c>
      <c r="E143" s="229" t="s">
        <v>19</v>
      </c>
      <c r="F143" s="230" t="s">
        <v>172</v>
      </c>
      <c r="G143" s="228"/>
      <c r="H143" s="231">
        <v>26.670000000000002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146</v>
      </c>
      <c r="AU143" s="237" t="s">
        <v>133</v>
      </c>
      <c r="AV143" s="13" t="s">
        <v>79</v>
      </c>
      <c r="AW143" s="13" t="s">
        <v>31</v>
      </c>
      <c r="AX143" s="13" t="s">
        <v>69</v>
      </c>
      <c r="AY143" s="237" t="s">
        <v>132</v>
      </c>
    </row>
    <row r="144" s="13" customFormat="1">
      <c r="A144" s="13"/>
      <c r="B144" s="227"/>
      <c r="C144" s="228"/>
      <c r="D144" s="220" t="s">
        <v>146</v>
      </c>
      <c r="E144" s="229" t="s">
        <v>19</v>
      </c>
      <c r="F144" s="230" t="s">
        <v>173</v>
      </c>
      <c r="G144" s="228"/>
      <c r="H144" s="231">
        <v>37.799999999999997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146</v>
      </c>
      <c r="AU144" s="237" t="s">
        <v>133</v>
      </c>
      <c r="AV144" s="13" t="s">
        <v>79</v>
      </c>
      <c r="AW144" s="13" t="s">
        <v>31</v>
      </c>
      <c r="AX144" s="13" t="s">
        <v>69</v>
      </c>
      <c r="AY144" s="237" t="s">
        <v>132</v>
      </c>
    </row>
    <row r="145" s="13" customFormat="1">
      <c r="A145" s="13"/>
      <c r="B145" s="227"/>
      <c r="C145" s="228"/>
      <c r="D145" s="220" t="s">
        <v>146</v>
      </c>
      <c r="E145" s="229" t="s">
        <v>19</v>
      </c>
      <c r="F145" s="230" t="s">
        <v>174</v>
      </c>
      <c r="G145" s="228"/>
      <c r="H145" s="231">
        <v>41.039999999999999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146</v>
      </c>
      <c r="AU145" s="237" t="s">
        <v>133</v>
      </c>
      <c r="AV145" s="13" t="s">
        <v>79</v>
      </c>
      <c r="AW145" s="13" t="s">
        <v>31</v>
      </c>
      <c r="AX145" s="13" t="s">
        <v>69</v>
      </c>
      <c r="AY145" s="237" t="s">
        <v>132</v>
      </c>
    </row>
    <row r="146" s="13" customFormat="1">
      <c r="A146" s="13"/>
      <c r="B146" s="227"/>
      <c r="C146" s="228"/>
      <c r="D146" s="220" t="s">
        <v>146</v>
      </c>
      <c r="E146" s="229" t="s">
        <v>19</v>
      </c>
      <c r="F146" s="230" t="s">
        <v>175</v>
      </c>
      <c r="G146" s="228"/>
      <c r="H146" s="231">
        <v>89.640000000000001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146</v>
      </c>
      <c r="AU146" s="237" t="s">
        <v>133</v>
      </c>
      <c r="AV146" s="13" t="s">
        <v>79</v>
      </c>
      <c r="AW146" s="13" t="s">
        <v>31</v>
      </c>
      <c r="AX146" s="13" t="s">
        <v>69</v>
      </c>
      <c r="AY146" s="237" t="s">
        <v>132</v>
      </c>
    </row>
    <row r="147" s="13" customFormat="1">
      <c r="A147" s="13"/>
      <c r="B147" s="227"/>
      <c r="C147" s="228"/>
      <c r="D147" s="220" t="s">
        <v>146</v>
      </c>
      <c r="E147" s="229" t="s">
        <v>19</v>
      </c>
      <c r="F147" s="230" t="s">
        <v>176</v>
      </c>
      <c r="G147" s="228"/>
      <c r="H147" s="231">
        <v>26.689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146</v>
      </c>
      <c r="AU147" s="237" t="s">
        <v>133</v>
      </c>
      <c r="AV147" s="13" t="s">
        <v>79</v>
      </c>
      <c r="AW147" s="13" t="s">
        <v>31</v>
      </c>
      <c r="AX147" s="13" t="s">
        <v>69</v>
      </c>
      <c r="AY147" s="237" t="s">
        <v>132</v>
      </c>
    </row>
    <row r="148" s="13" customFormat="1">
      <c r="A148" s="13"/>
      <c r="B148" s="227"/>
      <c r="C148" s="228"/>
      <c r="D148" s="220" t="s">
        <v>146</v>
      </c>
      <c r="E148" s="229" t="s">
        <v>19</v>
      </c>
      <c r="F148" s="230" t="s">
        <v>177</v>
      </c>
      <c r="G148" s="228"/>
      <c r="H148" s="231">
        <v>45.630000000000003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146</v>
      </c>
      <c r="AU148" s="237" t="s">
        <v>133</v>
      </c>
      <c r="AV148" s="13" t="s">
        <v>79</v>
      </c>
      <c r="AW148" s="13" t="s">
        <v>31</v>
      </c>
      <c r="AX148" s="13" t="s">
        <v>69</v>
      </c>
      <c r="AY148" s="237" t="s">
        <v>132</v>
      </c>
    </row>
    <row r="149" s="13" customFormat="1">
      <c r="A149" s="13"/>
      <c r="B149" s="227"/>
      <c r="C149" s="228"/>
      <c r="D149" s="220" t="s">
        <v>146</v>
      </c>
      <c r="E149" s="229" t="s">
        <v>19</v>
      </c>
      <c r="F149" s="230" t="s">
        <v>178</v>
      </c>
      <c r="G149" s="228"/>
      <c r="H149" s="231">
        <v>25.829999999999998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146</v>
      </c>
      <c r="AU149" s="237" t="s">
        <v>133</v>
      </c>
      <c r="AV149" s="13" t="s">
        <v>79</v>
      </c>
      <c r="AW149" s="13" t="s">
        <v>31</v>
      </c>
      <c r="AX149" s="13" t="s">
        <v>69</v>
      </c>
      <c r="AY149" s="237" t="s">
        <v>132</v>
      </c>
    </row>
    <row r="150" s="13" customFormat="1">
      <c r="A150" s="13"/>
      <c r="B150" s="227"/>
      <c r="C150" s="228"/>
      <c r="D150" s="220" t="s">
        <v>146</v>
      </c>
      <c r="E150" s="229" t="s">
        <v>19</v>
      </c>
      <c r="F150" s="230" t="s">
        <v>191</v>
      </c>
      <c r="G150" s="228"/>
      <c r="H150" s="231">
        <v>-182.88999999999999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146</v>
      </c>
      <c r="AU150" s="237" t="s">
        <v>133</v>
      </c>
      <c r="AV150" s="13" t="s">
        <v>79</v>
      </c>
      <c r="AW150" s="13" t="s">
        <v>31</v>
      </c>
      <c r="AX150" s="13" t="s">
        <v>69</v>
      </c>
      <c r="AY150" s="237" t="s">
        <v>132</v>
      </c>
    </row>
    <row r="151" s="14" customFormat="1">
      <c r="A151" s="14"/>
      <c r="B151" s="238"/>
      <c r="C151" s="239"/>
      <c r="D151" s="220" t="s">
        <v>146</v>
      </c>
      <c r="E151" s="240" t="s">
        <v>19</v>
      </c>
      <c r="F151" s="241" t="s">
        <v>150</v>
      </c>
      <c r="G151" s="239"/>
      <c r="H151" s="242">
        <v>182.88900000000001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146</v>
      </c>
      <c r="AU151" s="248" t="s">
        <v>133</v>
      </c>
      <c r="AV151" s="14" t="s">
        <v>140</v>
      </c>
      <c r="AW151" s="14" t="s">
        <v>4</v>
      </c>
      <c r="AX151" s="14" t="s">
        <v>77</v>
      </c>
      <c r="AY151" s="248" t="s">
        <v>132</v>
      </c>
    </row>
    <row r="152" s="2" customFormat="1" ht="16.5" customHeight="1">
      <c r="A152" s="41"/>
      <c r="B152" s="42"/>
      <c r="C152" s="207" t="s">
        <v>160</v>
      </c>
      <c r="D152" s="207" t="s">
        <v>135</v>
      </c>
      <c r="E152" s="208" t="s">
        <v>192</v>
      </c>
      <c r="F152" s="209" t="s">
        <v>193</v>
      </c>
      <c r="G152" s="210" t="s">
        <v>194</v>
      </c>
      <c r="H152" s="211">
        <v>72.200000000000003</v>
      </c>
      <c r="I152" s="212"/>
      <c r="J152" s="213">
        <f>ROUND(I152*H152,2)</f>
        <v>0</v>
      </c>
      <c r="K152" s="209" t="s">
        <v>139</v>
      </c>
      <c r="L152" s="47"/>
      <c r="M152" s="214" t="s">
        <v>19</v>
      </c>
      <c r="N152" s="215" t="s">
        <v>40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140</v>
      </c>
      <c r="AT152" s="218" t="s">
        <v>135</v>
      </c>
      <c r="AU152" s="218" t="s">
        <v>133</v>
      </c>
      <c r="AY152" s="20" t="s">
        <v>132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77</v>
      </c>
      <c r="BK152" s="219">
        <f>ROUND(I152*H152,2)</f>
        <v>0</v>
      </c>
      <c r="BL152" s="20" t="s">
        <v>140</v>
      </c>
      <c r="BM152" s="218" t="s">
        <v>195</v>
      </c>
    </row>
    <row r="153" s="2" customFormat="1">
      <c r="A153" s="41"/>
      <c r="B153" s="42"/>
      <c r="C153" s="43"/>
      <c r="D153" s="220" t="s">
        <v>142</v>
      </c>
      <c r="E153" s="43"/>
      <c r="F153" s="221" t="s">
        <v>196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142</v>
      </c>
      <c r="AU153" s="20" t="s">
        <v>133</v>
      </c>
    </row>
    <row r="154" s="2" customFormat="1">
      <c r="A154" s="41"/>
      <c r="B154" s="42"/>
      <c r="C154" s="43"/>
      <c r="D154" s="225" t="s">
        <v>144</v>
      </c>
      <c r="E154" s="43"/>
      <c r="F154" s="226" t="s">
        <v>197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144</v>
      </c>
      <c r="AU154" s="20" t="s">
        <v>133</v>
      </c>
    </row>
    <row r="155" s="13" customFormat="1">
      <c r="A155" s="13"/>
      <c r="B155" s="227"/>
      <c r="C155" s="228"/>
      <c r="D155" s="220" t="s">
        <v>146</v>
      </c>
      <c r="E155" s="229" t="s">
        <v>19</v>
      </c>
      <c r="F155" s="230" t="s">
        <v>198</v>
      </c>
      <c r="G155" s="228"/>
      <c r="H155" s="231">
        <v>5.4000000000000004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146</v>
      </c>
      <c r="AU155" s="237" t="s">
        <v>133</v>
      </c>
      <c r="AV155" s="13" t="s">
        <v>79</v>
      </c>
      <c r="AW155" s="13" t="s">
        <v>31</v>
      </c>
      <c r="AX155" s="13" t="s">
        <v>69</v>
      </c>
      <c r="AY155" s="237" t="s">
        <v>132</v>
      </c>
    </row>
    <row r="156" s="13" customFormat="1">
      <c r="A156" s="13"/>
      <c r="B156" s="227"/>
      <c r="C156" s="228"/>
      <c r="D156" s="220" t="s">
        <v>146</v>
      </c>
      <c r="E156" s="229" t="s">
        <v>19</v>
      </c>
      <c r="F156" s="230" t="s">
        <v>199</v>
      </c>
      <c r="G156" s="228"/>
      <c r="H156" s="231">
        <v>8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146</v>
      </c>
      <c r="AU156" s="237" t="s">
        <v>133</v>
      </c>
      <c r="AV156" s="13" t="s">
        <v>79</v>
      </c>
      <c r="AW156" s="13" t="s">
        <v>31</v>
      </c>
      <c r="AX156" s="13" t="s">
        <v>69</v>
      </c>
      <c r="AY156" s="237" t="s">
        <v>132</v>
      </c>
    </row>
    <row r="157" s="13" customFormat="1">
      <c r="A157" s="13"/>
      <c r="B157" s="227"/>
      <c r="C157" s="228"/>
      <c r="D157" s="220" t="s">
        <v>146</v>
      </c>
      <c r="E157" s="229" t="s">
        <v>19</v>
      </c>
      <c r="F157" s="230" t="s">
        <v>200</v>
      </c>
      <c r="G157" s="228"/>
      <c r="H157" s="231">
        <v>21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146</v>
      </c>
      <c r="AU157" s="237" t="s">
        <v>133</v>
      </c>
      <c r="AV157" s="13" t="s">
        <v>79</v>
      </c>
      <c r="AW157" s="13" t="s">
        <v>31</v>
      </c>
      <c r="AX157" s="13" t="s">
        <v>69</v>
      </c>
      <c r="AY157" s="237" t="s">
        <v>132</v>
      </c>
    </row>
    <row r="158" s="13" customFormat="1">
      <c r="A158" s="13"/>
      <c r="B158" s="227"/>
      <c r="C158" s="228"/>
      <c r="D158" s="220" t="s">
        <v>146</v>
      </c>
      <c r="E158" s="229" t="s">
        <v>19</v>
      </c>
      <c r="F158" s="230" t="s">
        <v>201</v>
      </c>
      <c r="G158" s="228"/>
      <c r="H158" s="231">
        <v>22.399999999999999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146</v>
      </c>
      <c r="AU158" s="237" t="s">
        <v>133</v>
      </c>
      <c r="AV158" s="13" t="s">
        <v>79</v>
      </c>
      <c r="AW158" s="13" t="s">
        <v>31</v>
      </c>
      <c r="AX158" s="13" t="s">
        <v>69</v>
      </c>
      <c r="AY158" s="237" t="s">
        <v>132</v>
      </c>
    </row>
    <row r="159" s="13" customFormat="1">
      <c r="A159" s="13"/>
      <c r="B159" s="227"/>
      <c r="C159" s="228"/>
      <c r="D159" s="220" t="s">
        <v>146</v>
      </c>
      <c r="E159" s="229" t="s">
        <v>19</v>
      </c>
      <c r="F159" s="230" t="s">
        <v>202</v>
      </c>
      <c r="G159" s="228"/>
      <c r="H159" s="231">
        <v>9.1999999999999993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146</v>
      </c>
      <c r="AU159" s="237" t="s">
        <v>133</v>
      </c>
      <c r="AV159" s="13" t="s">
        <v>79</v>
      </c>
      <c r="AW159" s="13" t="s">
        <v>31</v>
      </c>
      <c r="AX159" s="13" t="s">
        <v>69</v>
      </c>
      <c r="AY159" s="237" t="s">
        <v>132</v>
      </c>
    </row>
    <row r="160" s="13" customFormat="1">
      <c r="A160" s="13"/>
      <c r="B160" s="227"/>
      <c r="C160" s="228"/>
      <c r="D160" s="220" t="s">
        <v>146</v>
      </c>
      <c r="E160" s="229" t="s">
        <v>19</v>
      </c>
      <c r="F160" s="230" t="s">
        <v>203</v>
      </c>
      <c r="G160" s="228"/>
      <c r="H160" s="231">
        <v>3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146</v>
      </c>
      <c r="AU160" s="237" t="s">
        <v>133</v>
      </c>
      <c r="AV160" s="13" t="s">
        <v>79</v>
      </c>
      <c r="AW160" s="13" t="s">
        <v>31</v>
      </c>
      <c r="AX160" s="13" t="s">
        <v>69</v>
      </c>
      <c r="AY160" s="237" t="s">
        <v>132</v>
      </c>
    </row>
    <row r="161" s="13" customFormat="1">
      <c r="A161" s="13"/>
      <c r="B161" s="227"/>
      <c r="C161" s="228"/>
      <c r="D161" s="220" t="s">
        <v>146</v>
      </c>
      <c r="E161" s="229" t="s">
        <v>19</v>
      </c>
      <c r="F161" s="230" t="s">
        <v>204</v>
      </c>
      <c r="G161" s="228"/>
      <c r="H161" s="231">
        <v>3.2000000000000002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146</v>
      </c>
      <c r="AU161" s="237" t="s">
        <v>133</v>
      </c>
      <c r="AV161" s="13" t="s">
        <v>79</v>
      </c>
      <c r="AW161" s="13" t="s">
        <v>31</v>
      </c>
      <c r="AX161" s="13" t="s">
        <v>69</v>
      </c>
      <c r="AY161" s="237" t="s">
        <v>132</v>
      </c>
    </row>
    <row r="162" s="2" customFormat="1" ht="16.5" customHeight="1">
      <c r="A162" s="41"/>
      <c r="B162" s="42"/>
      <c r="C162" s="207" t="s">
        <v>205</v>
      </c>
      <c r="D162" s="207" t="s">
        <v>135</v>
      </c>
      <c r="E162" s="208" t="s">
        <v>206</v>
      </c>
      <c r="F162" s="209" t="s">
        <v>207</v>
      </c>
      <c r="G162" s="210" t="s">
        <v>194</v>
      </c>
      <c r="H162" s="211">
        <v>53.299999999999997</v>
      </c>
      <c r="I162" s="212"/>
      <c r="J162" s="213">
        <f>ROUND(I162*H162,2)</f>
        <v>0</v>
      </c>
      <c r="K162" s="209" t="s">
        <v>139</v>
      </c>
      <c r="L162" s="47"/>
      <c r="M162" s="214" t="s">
        <v>19</v>
      </c>
      <c r="N162" s="215" t="s">
        <v>40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140</v>
      </c>
      <c r="AT162" s="218" t="s">
        <v>135</v>
      </c>
      <c r="AU162" s="218" t="s">
        <v>133</v>
      </c>
      <c r="AY162" s="20" t="s">
        <v>132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77</v>
      </c>
      <c r="BK162" s="219">
        <f>ROUND(I162*H162,2)</f>
        <v>0</v>
      </c>
      <c r="BL162" s="20" t="s">
        <v>140</v>
      </c>
      <c r="BM162" s="218" t="s">
        <v>208</v>
      </c>
    </row>
    <row r="163" s="2" customFormat="1">
      <c r="A163" s="41"/>
      <c r="B163" s="42"/>
      <c r="C163" s="43"/>
      <c r="D163" s="220" t="s">
        <v>142</v>
      </c>
      <c r="E163" s="43"/>
      <c r="F163" s="221" t="s">
        <v>209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142</v>
      </c>
      <c r="AU163" s="20" t="s">
        <v>133</v>
      </c>
    </row>
    <row r="164" s="2" customFormat="1">
      <c r="A164" s="41"/>
      <c r="B164" s="42"/>
      <c r="C164" s="43"/>
      <c r="D164" s="225" t="s">
        <v>144</v>
      </c>
      <c r="E164" s="43"/>
      <c r="F164" s="226" t="s">
        <v>210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144</v>
      </c>
      <c r="AU164" s="20" t="s">
        <v>133</v>
      </c>
    </row>
    <row r="165" s="13" customFormat="1">
      <c r="A165" s="13"/>
      <c r="B165" s="227"/>
      <c r="C165" s="228"/>
      <c r="D165" s="220" t="s">
        <v>146</v>
      </c>
      <c r="E165" s="229" t="s">
        <v>19</v>
      </c>
      <c r="F165" s="230" t="s">
        <v>211</v>
      </c>
      <c r="G165" s="228"/>
      <c r="H165" s="231">
        <v>22.399999999999999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146</v>
      </c>
      <c r="AU165" s="237" t="s">
        <v>133</v>
      </c>
      <c r="AV165" s="13" t="s">
        <v>79</v>
      </c>
      <c r="AW165" s="13" t="s">
        <v>31</v>
      </c>
      <c r="AX165" s="13" t="s">
        <v>69</v>
      </c>
      <c r="AY165" s="237" t="s">
        <v>132</v>
      </c>
    </row>
    <row r="166" s="13" customFormat="1">
      <c r="A166" s="13"/>
      <c r="B166" s="227"/>
      <c r="C166" s="228"/>
      <c r="D166" s="220" t="s">
        <v>146</v>
      </c>
      <c r="E166" s="229" t="s">
        <v>19</v>
      </c>
      <c r="F166" s="230" t="s">
        <v>202</v>
      </c>
      <c r="G166" s="228"/>
      <c r="H166" s="231">
        <v>9.1999999999999993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146</v>
      </c>
      <c r="AU166" s="237" t="s">
        <v>133</v>
      </c>
      <c r="AV166" s="13" t="s">
        <v>79</v>
      </c>
      <c r="AW166" s="13" t="s">
        <v>31</v>
      </c>
      <c r="AX166" s="13" t="s">
        <v>69</v>
      </c>
      <c r="AY166" s="237" t="s">
        <v>132</v>
      </c>
    </row>
    <row r="167" s="13" customFormat="1">
      <c r="A167" s="13"/>
      <c r="B167" s="227"/>
      <c r="C167" s="228"/>
      <c r="D167" s="220" t="s">
        <v>146</v>
      </c>
      <c r="E167" s="229" t="s">
        <v>19</v>
      </c>
      <c r="F167" s="230" t="s">
        <v>203</v>
      </c>
      <c r="G167" s="228"/>
      <c r="H167" s="231">
        <v>3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146</v>
      </c>
      <c r="AU167" s="237" t="s">
        <v>133</v>
      </c>
      <c r="AV167" s="13" t="s">
        <v>79</v>
      </c>
      <c r="AW167" s="13" t="s">
        <v>31</v>
      </c>
      <c r="AX167" s="13" t="s">
        <v>69</v>
      </c>
      <c r="AY167" s="237" t="s">
        <v>132</v>
      </c>
    </row>
    <row r="168" s="13" customFormat="1">
      <c r="A168" s="13"/>
      <c r="B168" s="227"/>
      <c r="C168" s="228"/>
      <c r="D168" s="220" t="s">
        <v>146</v>
      </c>
      <c r="E168" s="229" t="s">
        <v>19</v>
      </c>
      <c r="F168" s="230" t="s">
        <v>204</v>
      </c>
      <c r="G168" s="228"/>
      <c r="H168" s="231">
        <v>3.2000000000000002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146</v>
      </c>
      <c r="AU168" s="237" t="s">
        <v>133</v>
      </c>
      <c r="AV168" s="13" t="s">
        <v>79</v>
      </c>
      <c r="AW168" s="13" t="s">
        <v>31</v>
      </c>
      <c r="AX168" s="13" t="s">
        <v>69</v>
      </c>
      <c r="AY168" s="237" t="s">
        <v>132</v>
      </c>
    </row>
    <row r="169" s="13" customFormat="1">
      <c r="A169" s="13"/>
      <c r="B169" s="227"/>
      <c r="C169" s="228"/>
      <c r="D169" s="220" t="s">
        <v>146</v>
      </c>
      <c r="E169" s="229" t="s">
        <v>19</v>
      </c>
      <c r="F169" s="230" t="s">
        <v>212</v>
      </c>
      <c r="G169" s="228"/>
      <c r="H169" s="231">
        <v>4.5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146</v>
      </c>
      <c r="AU169" s="237" t="s">
        <v>133</v>
      </c>
      <c r="AV169" s="13" t="s">
        <v>79</v>
      </c>
      <c r="AW169" s="13" t="s">
        <v>31</v>
      </c>
      <c r="AX169" s="13" t="s">
        <v>69</v>
      </c>
      <c r="AY169" s="237" t="s">
        <v>132</v>
      </c>
    </row>
    <row r="170" s="13" customFormat="1">
      <c r="A170" s="13"/>
      <c r="B170" s="227"/>
      <c r="C170" s="228"/>
      <c r="D170" s="220" t="s">
        <v>146</v>
      </c>
      <c r="E170" s="229" t="s">
        <v>19</v>
      </c>
      <c r="F170" s="230" t="s">
        <v>213</v>
      </c>
      <c r="G170" s="228"/>
      <c r="H170" s="231">
        <v>11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146</v>
      </c>
      <c r="AU170" s="237" t="s">
        <v>133</v>
      </c>
      <c r="AV170" s="13" t="s">
        <v>79</v>
      </c>
      <c r="AW170" s="13" t="s">
        <v>31</v>
      </c>
      <c r="AX170" s="13" t="s">
        <v>69</v>
      </c>
      <c r="AY170" s="237" t="s">
        <v>132</v>
      </c>
    </row>
    <row r="171" s="14" customFormat="1">
      <c r="A171" s="14"/>
      <c r="B171" s="238"/>
      <c r="C171" s="239"/>
      <c r="D171" s="220" t="s">
        <v>146</v>
      </c>
      <c r="E171" s="240" t="s">
        <v>19</v>
      </c>
      <c r="F171" s="241" t="s">
        <v>150</v>
      </c>
      <c r="G171" s="239"/>
      <c r="H171" s="242">
        <v>53.299999999999997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146</v>
      </c>
      <c r="AU171" s="248" t="s">
        <v>133</v>
      </c>
      <c r="AV171" s="14" t="s">
        <v>140</v>
      </c>
      <c r="AW171" s="14" t="s">
        <v>31</v>
      </c>
      <c r="AX171" s="14" t="s">
        <v>77</v>
      </c>
      <c r="AY171" s="248" t="s">
        <v>132</v>
      </c>
    </row>
    <row r="172" s="2" customFormat="1" ht="16.5" customHeight="1">
      <c r="A172" s="41"/>
      <c r="B172" s="42"/>
      <c r="C172" s="259" t="s">
        <v>214</v>
      </c>
      <c r="D172" s="259" t="s">
        <v>215</v>
      </c>
      <c r="E172" s="260" t="s">
        <v>216</v>
      </c>
      <c r="F172" s="261" t="s">
        <v>217</v>
      </c>
      <c r="G172" s="262" t="s">
        <v>194</v>
      </c>
      <c r="H172" s="263">
        <v>58.630000000000003</v>
      </c>
      <c r="I172" s="264"/>
      <c r="J172" s="265">
        <f>ROUND(I172*H172,2)</f>
        <v>0</v>
      </c>
      <c r="K172" s="261" t="s">
        <v>139</v>
      </c>
      <c r="L172" s="266"/>
      <c r="M172" s="267" t="s">
        <v>19</v>
      </c>
      <c r="N172" s="268" t="s">
        <v>40</v>
      </c>
      <c r="O172" s="87"/>
      <c r="P172" s="216">
        <f>O172*H172</f>
        <v>0</v>
      </c>
      <c r="Q172" s="216">
        <v>0.00050000000000000001</v>
      </c>
      <c r="R172" s="216">
        <f>Q172*H172</f>
        <v>0.029315000000000001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214</v>
      </c>
      <c r="AT172" s="218" t="s">
        <v>215</v>
      </c>
      <c r="AU172" s="218" t="s">
        <v>133</v>
      </c>
      <c r="AY172" s="20" t="s">
        <v>132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77</v>
      </c>
      <c r="BK172" s="219">
        <f>ROUND(I172*H172,2)</f>
        <v>0</v>
      </c>
      <c r="BL172" s="20" t="s">
        <v>140</v>
      </c>
      <c r="BM172" s="218" t="s">
        <v>218</v>
      </c>
    </row>
    <row r="173" s="2" customFormat="1">
      <c r="A173" s="41"/>
      <c r="B173" s="42"/>
      <c r="C173" s="43"/>
      <c r="D173" s="220" t="s">
        <v>142</v>
      </c>
      <c r="E173" s="43"/>
      <c r="F173" s="221" t="s">
        <v>217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142</v>
      </c>
      <c r="AU173" s="20" t="s">
        <v>133</v>
      </c>
    </row>
    <row r="174" s="13" customFormat="1">
      <c r="A174" s="13"/>
      <c r="B174" s="227"/>
      <c r="C174" s="228"/>
      <c r="D174" s="220" t="s">
        <v>146</v>
      </c>
      <c r="E174" s="229" t="s">
        <v>19</v>
      </c>
      <c r="F174" s="230" t="s">
        <v>219</v>
      </c>
      <c r="G174" s="228"/>
      <c r="H174" s="231">
        <v>53.299999999999997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146</v>
      </c>
      <c r="AU174" s="237" t="s">
        <v>133</v>
      </c>
      <c r="AV174" s="13" t="s">
        <v>79</v>
      </c>
      <c r="AW174" s="13" t="s">
        <v>31</v>
      </c>
      <c r="AX174" s="13" t="s">
        <v>77</v>
      </c>
      <c r="AY174" s="237" t="s">
        <v>132</v>
      </c>
    </row>
    <row r="175" s="13" customFormat="1">
      <c r="A175" s="13"/>
      <c r="B175" s="227"/>
      <c r="C175" s="228"/>
      <c r="D175" s="220" t="s">
        <v>146</v>
      </c>
      <c r="E175" s="228"/>
      <c r="F175" s="230" t="s">
        <v>220</v>
      </c>
      <c r="G175" s="228"/>
      <c r="H175" s="231">
        <v>58.630000000000003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146</v>
      </c>
      <c r="AU175" s="237" t="s">
        <v>133</v>
      </c>
      <c r="AV175" s="13" t="s">
        <v>79</v>
      </c>
      <c r="AW175" s="13" t="s">
        <v>4</v>
      </c>
      <c r="AX175" s="13" t="s">
        <v>77</v>
      </c>
      <c r="AY175" s="237" t="s">
        <v>132</v>
      </c>
    </row>
    <row r="176" s="2" customFormat="1" ht="16.5" customHeight="1">
      <c r="A176" s="41"/>
      <c r="B176" s="42"/>
      <c r="C176" s="259" t="s">
        <v>221</v>
      </c>
      <c r="D176" s="259" t="s">
        <v>215</v>
      </c>
      <c r="E176" s="260" t="s">
        <v>222</v>
      </c>
      <c r="F176" s="261" t="s">
        <v>223</v>
      </c>
      <c r="G176" s="262" t="s">
        <v>194</v>
      </c>
      <c r="H176" s="263">
        <v>79.420000000000002</v>
      </c>
      <c r="I176" s="264"/>
      <c r="J176" s="265">
        <f>ROUND(I176*H176,2)</f>
        <v>0</v>
      </c>
      <c r="K176" s="261" t="s">
        <v>139</v>
      </c>
      <c r="L176" s="266"/>
      <c r="M176" s="267" t="s">
        <v>19</v>
      </c>
      <c r="N176" s="268" t="s">
        <v>40</v>
      </c>
      <c r="O176" s="87"/>
      <c r="P176" s="216">
        <f>O176*H176</f>
        <v>0</v>
      </c>
      <c r="Q176" s="216">
        <v>0.00012</v>
      </c>
      <c r="R176" s="216">
        <f>Q176*H176</f>
        <v>0.0095303999999999996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214</v>
      </c>
      <c r="AT176" s="218" t="s">
        <v>215</v>
      </c>
      <c r="AU176" s="218" t="s">
        <v>133</v>
      </c>
      <c r="AY176" s="20" t="s">
        <v>132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77</v>
      </c>
      <c r="BK176" s="219">
        <f>ROUND(I176*H176,2)</f>
        <v>0</v>
      </c>
      <c r="BL176" s="20" t="s">
        <v>140</v>
      </c>
      <c r="BM176" s="218" t="s">
        <v>224</v>
      </c>
    </row>
    <row r="177" s="2" customFormat="1">
      <c r="A177" s="41"/>
      <c r="B177" s="42"/>
      <c r="C177" s="43"/>
      <c r="D177" s="220" t="s">
        <v>142</v>
      </c>
      <c r="E177" s="43"/>
      <c r="F177" s="221" t="s">
        <v>223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142</v>
      </c>
      <c r="AU177" s="20" t="s">
        <v>133</v>
      </c>
    </row>
    <row r="178" s="13" customFormat="1">
      <c r="A178" s="13"/>
      <c r="B178" s="227"/>
      <c r="C178" s="228"/>
      <c r="D178" s="220" t="s">
        <v>146</v>
      </c>
      <c r="E178" s="229" t="s">
        <v>19</v>
      </c>
      <c r="F178" s="230" t="s">
        <v>225</v>
      </c>
      <c r="G178" s="228"/>
      <c r="H178" s="231">
        <v>72.200000000000003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146</v>
      </c>
      <c r="AU178" s="237" t="s">
        <v>133</v>
      </c>
      <c r="AV178" s="13" t="s">
        <v>79</v>
      </c>
      <c r="AW178" s="13" t="s">
        <v>31</v>
      </c>
      <c r="AX178" s="13" t="s">
        <v>77</v>
      </c>
      <c r="AY178" s="237" t="s">
        <v>132</v>
      </c>
    </row>
    <row r="179" s="13" customFormat="1">
      <c r="A179" s="13"/>
      <c r="B179" s="227"/>
      <c r="C179" s="228"/>
      <c r="D179" s="220" t="s">
        <v>146</v>
      </c>
      <c r="E179" s="228"/>
      <c r="F179" s="230" t="s">
        <v>226</v>
      </c>
      <c r="G179" s="228"/>
      <c r="H179" s="231">
        <v>79.420000000000002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146</v>
      </c>
      <c r="AU179" s="237" t="s">
        <v>133</v>
      </c>
      <c r="AV179" s="13" t="s">
        <v>79</v>
      </c>
      <c r="AW179" s="13" t="s">
        <v>4</v>
      </c>
      <c r="AX179" s="13" t="s">
        <v>77</v>
      </c>
      <c r="AY179" s="237" t="s">
        <v>132</v>
      </c>
    </row>
    <row r="180" s="12" customFormat="1" ht="20.88" customHeight="1">
      <c r="A180" s="12"/>
      <c r="B180" s="191"/>
      <c r="C180" s="192"/>
      <c r="D180" s="193" t="s">
        <v>68</v>
      </c>
      <c r="E180" s="205" t="s">
        <v>227</v>
      </c>
      <c r="F180" s="205" t="s">
        <v>228</v>
      </c>
      <c r="G180" s="192"/>
      <c r="H180" s="192"/>
      <c r="I180" s="195"/>
      <c r="J180" s="206">
        <f>BK180</f>
        <v>0</v>
      </c>
      <c r="K180" s="192"/>
      <c r="L180" s="197"/>
      <c r="M180" s="198"/>
      <c r="N180" s="199"/>
      <c r="O180" s="199"/>
      <c r="P180" s="200">
        <f>SUM(P181:P196)</f>
        <v>0</v>
      </c>
      <c r="Q180" s="199"/>
      <c r="R180" s="200">
        <f>SUM(R181:R196)</f>
        <v>0.71525609999999995</v>
      </c>
      <c r="S180" s="199"/>
      <c r="T180" s="201">
        <f>SUM(T181:T196)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2" t="s">
        <v>77</v>
      </c>
      <c r="AT180" s="203" t="s">
        <v>68</v>
      </c>
      <c r="AU180" s="203" t="s">
        <v>79</v>
      </c>
      <c r="AY180" s="202" t="s">
        <v>132</v>
      </c>
      <c r="BK180" s="204">
        <f>SUM(BK181:BK196)</f>
        <v>0</v>
      </c>
    </row>
    <row r="181" s="2" customFormat="1" ht="16.5" customHeight="1">
      <c r="A181" s="41"/>
      <c r="B181" s="42"/>
      <c r="C181" s="207" t="s">
        <v>229</v>
      </c>
      <c r="D181" s="207" t="s">
        <v>135</v>
      </c>
      <c r="E181" s="208" t="s">
        <v>230</v>
      </c>
      <c r="F181" s="209" t="s">
        <v>231</v>
      </c>
      <c r="G181" s="210" t="s">
        <v>153</v>
      </c>
      <c r="H181" s="211">
        <v>24.344999999999999</v>
      </c>
      <c r="I181" s="212"/>
      <c r="J181" s="213">
        <f>ROUND(I181*H181,2)</f>
        <v>0</v>
      </c>
      <c r="K181" s="209" t="s">
        <v>139</v>
      </c>
      <c r="L181" s="47"/>
      <c r="M181" s="214" t="s">
        <v>19</v>
      </c>
      <c r="N181" s="215" t="s">
        <v>40</v>
      </c>
      <c r="O181" s="87"/>
      <c r="P181" s="216">
        <f>O181*H181</f>
        <v>0</v>
      </c>
      <c r="Q181" s="216">
        <v>0.0043800000000000002</v>
      </c>
      <c r="R181" s="216">
        <f>Q181*H181</f>
        <v>0.10663110000000001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140</v>
      </c>
      <c r="AT181" s="218" t="s">
        <v>135</v>
      </c>
      <c r="AU181" s="218" t="s">
        <v>133</v>
      </c>
      <c r="AY181" s="20" t="s">
        <v>132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77</v>
      </c>
      <c r="BK181" s="219">
        <f>ROUND(I181*H181,2)</f>
        <v>0</v>
      </c>
      <c r="BL181" s="20" t="s">
        <v>140</v>
      </c>
      <c r="BM181" s="218" t="s">
        <v>232</v>
      </c>
    </row>
    <row r="182" s="2" customFormat="1">
      <c r="A182" s="41"/>
      <c r="B182" s="42"/>
      <c r="C182" s="43"/>
      <c r="D182" s="220" t="s">
        <v>142</v>
      </c>
      <c r="E182" s="43"/>
      <c r="F182" s="221" t="s">
        <v>233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142</v>
      </c>
      <c r="AU182" s="20" t="s">
        <v>133</v>
      </c>
    </row>
    <row r="183" s="2" customFormat="1">
      <c r="A183" s="41"/>
      <c r="B183" s="42"/>
      <c r="C183" s="43"/>
      <c r="D183" s="225" t="s">
        <v>144</v>
      </c>
      <c r="E183" s="43"/>
      <c r="F183" s="226" t="s">
        <v>234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144</v>
      </c>
      <c r="AU183" s="20" t="s">
        <v>133</v>
      </c>
    </row>
    <row r="184" s="13" customFormat="1">
      <c r="A184" s="13"/>
      <c r="B184" s="227"/>
      <c r="C184" s="228"/>
      <c r="D184" s="220" t="s">
        <v>146</v>
      </c>
      <c r="E184" s="229" t="s">
        <v>19</v>
      </c>
      <c r="F184" s="230" t="s">
        <v>235</v>
      </c>
      <c r="G184" s="228"/>
      <c r="H184" s="231">
        <v>24.344999999999999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146</v>
      </c>
      <c r="AU184" s="237" t="s">
        <v>133</v>
      </c>
      <c r="AV184" s="13" t="s">
        <v>79</v>
      </c>
      <c r="AW184" s="13" t="s">
        <v>31</v>
      </c>
      <c r="AX184" s="13" t="s">
        <v>77</v>
      </c>
      <c r="AY184" s="237" t="s">
        <v>132</v>
      </c>
    </row>
    <row r="185" s="2" customFormat="1" ht="16.5" customHeight="1">
      <c r="A185" s="41"/>
      <c r="B185" s="42"/>
      <c r="C185" s="207" t="s">
        <v>236</v>
      </c>
      <c r="D185" s="207" t="s">
        <v>135</v>
      </c>
      <c r="E185" s="208" t="s">
        <v>237</v>
      </c>
      <c r="F185" s="209" t="s">
        <v>238</v>
      </c>
      <c r="G185" s="210" t="s">
        <v>153</v>
      </c>
      <c r="H185" s="211">
        <v>24.344999999999999</v>
      </c>
      <c r="I185" s="212"/>
      <c r="J185" s="213">
        <f>ROUND(I185*H185,2)</f>
        <v>0</v>
      </c>
      <c r="K185" s="209" t="s">
        <v>139</v>
      </c>
      <c r="L185" s="47"/>
      <c r="M185" s="214" t="s">
        <v>19</v>
      </c>
      <c r="N185" s="215" t="s">
        <v>40</v>
      </c>
      <c r="O185" s="87"/>
      <c r="P185" s="216">
        <f>O185*H185</f>
        <v>0</v>
      </c>
      <c r="Q185" s="216">
        <v>0.023099999999999999</v>
      </c>
      <c r="R185" s="216">
        <f>Q185*H185</f>
        <v>0.56236949999999997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140</v>
      </c>
      <c r="AT185" s="218" t="s">
        <v>135</v>
      </c>
      <c r="AU185" s="218" t="s">
        <v>133</v>
      </c>
      <c r="AY185" s="20" t="s">
        <v>132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77</v>
      </c>
      <c r="BK185" s="219">
        <f>ROUND(I185*H185,2)</f>
        <v>0</v>
      </c>
      <c r="BL185" s="20" t="s">
        <v>140</v>
      </c>
      <c r="BM185" s="218" t="s">
        <v>239</v>
      </c>
    </row>
    <row r="186" s="2" customFormat="1">
      <c r="A186" s="41"/>
      <c r="B186" s="42"/>
      <c r="C186" s="43"/>
      <c r="D186" s="220" t="s">
        <v>142</v>
      </c>
      <c r="E186" s="43"/>
      <c r="F186" s="221" t="s">
        <v>240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142</v>
      </c>
      <c r="AU186" s="20" t="s">
        <v>133</v>
      </c>
    </row>
    <row r="187" s="2" customFormat="1">
      <c r="A187" s="41"/>
      <c r="B187" s="42"/>
      <c r="C187" s="43"/>
      <c r="D187" s="225" t="s">
        <v>144</v>
      </c>
      <c r="E187" s="43"/>
      <c r="F187" s="226" t="s">
        <v>241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144</v>
      </c>
      <c r="AU187" s="20" t="s">
        <v>133</v>
      </c>
    </row>
    <row r="188" s="13" customFormat="1">
      <c r="A188" s="13"/>
      <c r="B188" s="227"/>
      <c r="C188" s="228"/>
      <c r="D188" s="220" t="s">
        <v>146</v>
      </c>
      <c r="E188" s="229" t="s">
        <v>19</v>
      </c>
      <c r="F188" s="230" t="s">
        <v>242</v>
      </c>
      <c r="G188" s="228"/>
      <c r="H188" s="231">
        <v>6.1950000000000003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146</v>
      </c>
      <c r="AU188" s="237" t="s">
        <v>133</v>
      </c>
      <c r="AV188" s="13" t="s">
        <v>79</v>
      </c>
      <c r="AW188" s="13" t="s">
        <v>31</v>
      </c>
      <c r="AX188" s="13" t="s">
        <v>69</v>
      </c>
      <c r="AY188" s="237" t="s">
        <v>132</v>
      </c>
    </row>
    <row r="189" s="13" customFormat="1">
      <c r="A189" s="13"/>
      <c r="B189" s="227"/>
      <c r="C189" s="228"/>
      <c r="D189" s="220" t="s">
        <v>146</v>
      </c>
      <c r="E189" s="229" t="s">
        <v>19</v>
      </c>
      <c r="F189" s="230" t="s">
        <v>243</v>
      </c>
      <c r="G189" s="228"/>
      <c r="H189" s="231">
        <v>6.6900000000000004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146</v>
      </c>
      <c r="AU189" s="237" t="s">
        <v>133</v>
      </c>
      <c r="AV189" s="13" t="s">
        <v>79</v>
      </c>
      <c r="AW189" s="13" t="s">
        <v>31</v>
      </c>
      <c r="AX189" s="13" t="s">
        <v>69</v>
      </c>
      <c r="AY189" s="237" t="s">
        <v>132</v>
      </c>
    </row>
    <row r="190" s="13" customFormat="1">
      <c r="A190" s="13"/>
      <c r="B190" s="227"/>
      <c r="C190" s="228"/>
      <c r="D190" s="220" t="s">
        <v>146</v>
      </c>
      <c r="E190" s="229" t="s">
        <v>19</v>
      </c>
      <c r="F190" s="230" t="s">
        <v>244</v>
      </c>
      <c r="G190" s="228"/>
      <c r="H190" s="231">
        <v>6.6600000000000001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146</v>
      </c>
      <c r="AU190" s="237" t="s">
        <v>133</v>
      </c>
      <c r="AV190" s="13" t="s">
        <v>79</v>
      </c>
      <c r="AW190" s="13" t="s">
        <v>31</v>
      </c>
      <c r="AX190" s="13" t="s">
        <v>69</v>
      </c>
      <c r="AY190" s="237" t="s">
        <v>132</v>
      </c>
    </row>
    <row r="191" s="13" customFormat="1">
      <c r="A191" s="13"/>
      <c r="B191" s="227"/>
      <c r="C191" s="228"/>
      <c r="D191" s="220" t="s">
        <v>146</v>
      </c>
      <c r="E191" s="229" t="s">
        <v>19</v>
      </c>
      <c r="F191" s="230" t="s">
        <v>245</v>
      </c>
      <c r="G191" s="228"/>
      <c r="H191" s="231">
        <v>4.7999999999999998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146</v>
      </c>
      <c r="AU191" s="237" t="s">
        <v>133</v>
      </c>
      <c r="AV191" s="13" t="s">
        <v>79</v>
      </c>
      <c r="AW191" s="13" t="s">
        <v>31</v>
      </c>
      <c r="AX191" s="13" t="s">
        <v>69</v>
      </c>
      <c r="AY191" s="237" t="s">
        <v>132</v>
      </c>
    </row>
    <row r="192" s="14" customFormat="1">
      <c r="A192" s="14"/>
      <c r="B192" s="238"/>
      <c r="C192" s="239"/>
      <c r="D192" s="220" t="s">
        <v>146</v>
      </c>
      <c r="E192" s="240" t="s">
        <v>19</v>
      </c>
      <c r="F192" s="241" t="s">
        <v>150</v>
      </c>
      <c r="G192" s="239"/>
      <c r="H192" s="242">
        <v>24.344999999999999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146</v>
      </c>
      <c r="AU192" s="248" t="s">
        <v>133</v>
      </c>
      <c r="AV192" s="14" t="s">
        <v>140</v>
      </c>
      <c r="AW192" s="14" t="s">
        <v>4</v>
      </c>
      <c r="AX192" s="14" t="s">
        <v>77</v>
      </c>
      <c r="AY192" s="248" t="s">
        <v>132</v>
      </c>
    </row>
    <row r="193" s="2" customFormat="1" ht="16.5" customHeight="1">
      <c r="A193" s="41"/>
      <c r="B193" s="42"/>
      <c r="C193" s="207" t="s">
        <v>246</v>
      </c>
      <c r="D193" s="207" t="s">
        <v>135</v>
      </c>
      <c r="E193" s="208" t="s">
        <v>247</v>
      </c>
      <c r="F193" s="209" t="s">
        <v>248</v>
      </c>
      <c r="G193" s="210" t="s">
        <v>153</v>
      </c>
      <c r="H193" s="211">
        <v>24.344999999999999</v>
      </c>
      <c r="I193" s="212"/>
      <c r="J193" s="213">
        <f>ROUND(I193*H193,2)</f>
        <v>0</v>
      </c>
      <c r="K193" s="209" t="s">
        <v>139</v>
      </c>
      <c r="L193" s="47"/>
      <c r="M193" s="214" t="s">
        <v>19</v>
      </c>
      <c r="N193" s="215" t="s">
        <v>40</v>
      </c>
      <c r="O193" s="87"/>
      <c r="P193" s="216">
        <f>O193*H193</f>
        <v>0</v>
      </c>
      <c r="Q193" s="216">
        <v>0.0019</v>
      </c>
      <c r="R193" s="216">
        <f>Q193*H193</f>
        <v>0.046255499999999998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140</v>
      </c>
      <c r="AT193" s="218" t="s">
        <v>135</v>
      </c>
      <c r="AU193" s="218" t="s">
        <v>133</v>
      </c>
      <c r="AY193" s="20" t="s">
        <v>132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77</v>
      </c>
      <c r="BK193" s="219">
        <f>ROUND(I193*H193,2)</f>
        <v>0</v>
      </c>
      <c r="BL193" s="20" t="s">
        <v>140</v>
      </c>
      <c r="BM193" s="218" t="s">
        <v>249</v>
      </c>
    </row>
    <row r="194" s="2" customFormat="1">
      <c r="A194" s="41"/>
      <c r="B194" s="42"/>
      <c r="C194" s="43"/>
      <c r="D194" s="220" t="s">
        <v>142</v>
      </c>
      <c r="E194" s="43"/>
      <c r="F194" s="221" t="s">
        <v>250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142</v>
      </c>
      <c r="AU194" s="20" t="s">
        <v>133</v>
      </c>
    </row>
    <row r="195" s="2" customFormat="1">
      <c r="A195" s="41"/>
      <c r="B195" s="42"/>
      <c r="C195" s="43"/>
      <c r="D195" s="225" t="s">
        <v>144</v>
      </c>
      <c r="E195" s="43"/>
      <c r="F195" s="226" t="s">
        <v>251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144</v>
      </c>
      <c r="AU195" s="20" t="s">
        <v>133</v>
      </c>
    </row>
    <row r="196" s="13" customFormat="1">
      <c r="A196" s="13"/>
      <c r="B196" s="227"/>
      <c r="C196" s="228"/>
      <c r="D196" s="220" t="s">
        <v>146</v>
      </c>
      <c r="E196" s="229" t="s">
        <v>19</v>
      </c>
      <c r="F196" s="230" t="s">
        <v>235</v>
      </c>
      <c r="G196" s="228"/>
      <c r="H196" s="231">
        <v>24.344999999999999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146</v>
      </c>
      <c r="AU196" s="237" t="s">
        <v>133</v>
      </c>
      <c r="AV196" s="13" t="s">
        <v>79</v>
      </c>
      <c r="AW196" s="13" t="s">
        <v>31</v>
      </c>
      <c r="AX196" s="13" t="s">
        <v>77</v>
      </c>
      <c r="AY196" s="237" t="s">
        <v>132</v>
      </c>
    </row>
    <row r="197" s="12" customFormat="1" ht="22.8" customHeight="1">
      <c r="A197" s="12"/>
      <c r="B197" s="191"/>
      <c r="C197" s="192"/>
      <c r="D197" s="193" t="s">
        <v>68</v>
      </c>
      <c r="E197" s="205" t="s">
        <v>221</v>
      </c>
      <c r="F197" s="205" t="s">
        <v>252</v>
      </c>
      <c r="G197" s="192"/>
      <c r="H197" s="192"/>
      <c r="I197" s="195"/>
      <c r="J197" s="206">
        <f>BK197</f>
        <v>0</v>
      </c>
      <c r="K197" s="192"/>
      <c r="L197" s="197"/>
      <c r="M197" s="198"/>
      <c r="N197" s="199"/>
      <c r="O197" s="199"/>
      <c r="P197" s="200">
        <f>SUM(P198:P216)</f>
        <v>0</v>
      </c>
      <c r="Q197" s="199"/>
      <c r="R197" s="200">
        <f>SUM(R198:R216)</f>
        <v>0.0059600000000000009</v>
      </c>
      <c r="S197" s="199"/>
      <c r="T197" s="201">
        <f>SUM(T198:T216)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2" t="s">
        <v>77</v>
      </c>
      <c r="AT197" s="203" t="s">
        <v>68</v>
      </c>
      <c r="AU197" s="203" t="s">
        <v>77</v>
      </c>
      <c r="AY197" s="202" t="s">
        <v>132</v>
      </c>
      <c r="BK197" s="204">
        <f>SUM(BK198:BK216)</f>
        <v>0</v>
      </c>
    </row>
    <row r="198" s="2" customFormat="1" ht="16.5" customHeight="1">
      <c r="A198" s="41"/>
      <c r="B198" s="42"/>
      <c r="C198" s="207" t="s">
        <v>253</v>
      </c>
      <c r="D198" s="207" t="s">
        <v>135</v>
      </c>
      <c r="E198" s="208" t="s">
        <v>254</v>
      </c>
      <c r="F198" s="209" t="s">
        <v>255</v>
      </c>
      <c r="G198" s="210" t="s">
        <v>153</v>
      </c>
      <c r="H198" s="211">
        <v>149</v>
      </c>
      <c r="I198" s="212"/>
      <c r="J198" s="213">
        <f>ROUND(I198*H198,2)</f>
        <v>0</v>
      </c>
      <c r="K198" s="209" t="s">
        <v>139</v>
      </c>
      <c r="L198" s="47"/>
      <c r="M198" s="214" t="s">
        <v>19</v>
      </c>
      <c r="N198" s="215" t="s">
        <v>40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140</v>
      </c>
      <c r="AT198" s="218" t="s">
        <v>135</v>
      </c>
      <c r="AU198" s="218" t="s">
        <v>79</v>
      </c>
      <c r="AY198" s="20" t="s">
        <v>132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77</v>
      </c>
      <c r="BK198" s="219">
        <f>ROUND(I198*H198,2)</f>
        <v>0</v>
      </c>
      <c r="BL198" s="20" t="s">
        <v>140</v>
      </c>
      <c r="BM198" s="218" t="s">
        <v>256</v>
      </c>
    </row>
    <row r="199" s="2" customFormat="1">
      <c r="A199" s="41"/>
      <c r="B199" s="42"/>
      <c r="C199" s="43"/>
      <c r="D199" s="220" t="s">
        <v>142</v>
      </c>
      <c r="E199" s="43"/>
      <c r="F199" s="221" t="s">
        <v>257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142</v>
      </c>
      <c r="AU199" s="20" t="s">
        <v>79</v>
      </c>
    </row>
    <row r="200" s="2" customFormat="1">
      <c r="A200" s="41"/>
      <c r="B200" s="42"/>
      <c r="C200" s="43"/>
      <c r="D200" s="225" t="s">
        <v>144</v>
      </c>
      <c r="E200" s="43"/>
      <c r="F200" s="226" t="s">
        <v>258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144</v>
      </c>
      <c r="AU200" s="20" t="s">
        <v>79</v>
      </c>
    </row>
    <row r="201" s="13" customFormat="1">
      <c r="A201" s="13"/>
      <c r="B201" s="227"/>
      <c r="C201" s="228"/>
      <c r="D201" s="220" t="s">
        <v>146</v>
      </c>
      <c r="E201" s="229" t="s">
        <v>19</v>
      </c>
      <c r="F201" s="230" t="s">
        <v>259</v>
      </c>
      <c r="G201" s="228"/>
      <c r="H201" s="231">
        <v>116.8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146</v>
      </c>
      <c r="AU201" s="237" t="s">
        <v>79</v>
      </c>
      <c r="AV201" s="13" t="s">
        <v>79</v>
      </c>
      <c r="AW201" s="13" t="s">
        <v>31</v>
      </c>
      <c r="AX201" s="13" t="s">
        <v>69</v>
      </c>
      <c r="AY201" s="237" t="s">
        <v>132</v>
      </c>
    </row>
    <row r="202" s="13" customFormat="1">
      <c r="A202" s="13"/>
      <c r="B202" s="227"/>
      <c r="C202" s="228"/>
      <c r="D202" s="220" t="s">
        <v>146</v>
      </c>
      <c r="E202" s="229" t="s">
        <v>19</v>
      </c>
      <c r="F202" s="230" t="s">
        <v>260</v>
      </c>
      <c r="G202" s="228"/>
      <c r="H202" s="231">
        <v>32.200000000000003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146</v>
      </c>
      <c r="AU202" s="237" t="s">
        <v>79</v>
      </c>
      <c r="AV202" s="13" t="s">
        <v>79</v>
      </c>
      <c r="AW202" s="13" t="s">
        <v>31</v>
      </c>
      <c r="AX202" s="13" t="s">
        <v>69</v>
      </c>
      <c r="AY202" s="237" t="s">
        <v>132</v>
      </c>
    </row>
    <row r="203" s="2" customFormat="1" ht="16.5" customHeight="1">
      <c r="A203" s="41"/>
      <c r="B203" s="42"/>
      <c r="C203" s="207" t="s">
        <v>261</v>
      </c>
      <c r="D203" s="207" t="s">
        <v>135</v>
      </c>
      <c r="E203" s="208" t="s">
        <v>262</v>
      </c>
      <c r="F203" s="209" t="s">
        <v>263</v>
      </c>
      <c r="G203" s="210" t="s">
        <v>153</v>
      </c>
      <c r="H203" s="211">
        <v>149</v>
      </c>
      <c r="I203" s="212"/>
      <c r="J203" s="213">
        <f>ROUND(I203*H203,2)</f>
        <v>0</v>
      </c>
      <c r="K203" s="209" t="s">
        <v>19</v>
      </c>
      <c r="L203" s="47"/>
      <c r="M203" s="214" t="s">
        <v>19</v>
      </c>
      <c r="N203" s="215" t="s">
        <v>40</v>
      </c>
      <c r="O203" s="87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140</v>
      </c>
      <c r="AT203" s="218" t="s">
        <v>135</v>
      </c>
      <c r="AU203" s="218" t="s">
        <v>79</v>
      </c>
      <c r="AY203" s="20" t="s">
        <v>132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77</v>
      </c>
      <c r="BK203" s="219">
        <f>ROUND(I203*H203,2)</f>
        <v>0</v>
      </c>
      <c r="BL203" s="20" t="s">
        <v>140</v>
      </c>
      <c r="BM203" s="218" t="s">
        <v>264</v>
      </c>
    </row>
    <row r="204" s="2" customFormat="1">
      <c r="A204" s="41"/>
      <c r="B204" s="42"/>
      <c r="C204" s="43"/>
      <c r="D204" s="220" t="s">
        <v>142</v>
      </c>
      <c r="E204" s="43"/>
      <c r="F204" s="221" t="s">
        <v>263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142</v>
      </c>
      <c r="AU204" s="20" t="s">
        <v>79</v>
      </c>
    </row>
    <row r="205" s="13" customFormat="1">
      <c r="A205" s="13"/>
      <c r="B205" s="227"/>
      <c r="C205" s="228"/>
      <c r="D205" s="220" t="s">
        <v>146</v>
      </c>
      <c r="E205" s="229" t="s">
        <v>19</v>
      </c>
      <c r="F205" s="230" t="s">
        <v>259</v>
      </c>
      <c r="G205" s="228"/>
      <c r="H205" s="231">
        <v>116.8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146</v>
      </c>
      <c r="AU205" s="237" t="s">
        <v>79</v>
      </c>
      <c r="AV205" s="13" t="s">
        <v>79</v>
      </c>
      <c r="AW205" s="13" t="s">
        <v>31</v>
      </c>
      <c r="AX205" s="13" t="s">
        <v>69</v>
      </c>
      <c r="AY205" s="237" t="s">
        <v>132</v>
      </c>
    </row>
    <row r="206" s="13" customFormat="1">
      <c r="A206" s="13"/>
      <c r="B206" s="227"/>
      <c r="C206" s="228"/>
      <c r="D206" s="220" t="s">
        <v>146</v>
      </c>
      <c r="E206" s="229" t="s">
        <v>19</v>
      </c>
      <c r="F206" s="230" t="s">
        <v>260</v>
      </c>
      <c r="G206" s="228"/>
      <c r="H206" s="231">
        <v>32.200000000000003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146</v>
      </c>
      <c r="AU206" s="237" t="s">
        <v>79</v>
      </c>
      <c r="AV206" s="13" t="s">
        <v>79</v>
      </c>
      <c r="AW206" s="13" t="s">
        <v>31</v>
      </c>
      <c r="AX206" s="13" t="s">
        <v>69</v>
      </c>
      <c r="AY206" s="237" t="s">
        <v>132</v>
      </c>
    </row>
    <row r="207" s="14" customFormat="1">
      <c r="A207" s="14"/>
      <c r="B207" s="238"/>
      <c r="C207" s="239"/>
      <c r="D207" s="220" t="s">
        <v>146</v>
      </c>
      <c r="E207" s="240" t="s">
        <v>19</v>
      </c>
      <c r="F207" s="241" t="s">
        <v>150</v>
      </c>
      <c r="G207" s="239"/>
      <c r="H207" s="242">
        <v>149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146</v>
      </c>
      <c r="AU207" s="248" t="s">
        <v>79</v>
      </c>
      <c r="AV207" s="14" t="s">
        <v>140</v>
      </c>
      <c r="AW207" s="14" t="s">
        <v>4</v>
      </c>
      <c r="AX207" s="14" t="s">
        <v>77</v>
      </c>
      <c r="AY207" s="248" t="s">
        <v>132</v>
      </c>
    </row>
    <row r="208" s="2" customFormat="1" ht="16.5" customHeight="1">
      <c r="A208" s="41"/>
      <c r="B208" s="42"/>
      <c r="C208" s="207" t="s">
        <v>8</v>
      </c>
      <c r="D208" s="207" t="s">
        <v>135</v>
      </c>
      <c r="E208" s="208" t="s">
        <v>265</v>
      </c>
      <c r="F208" s="209" t="s">
        <v>266</v>
      </c>
      <c r="G208" s="210" t="s">
        <v>153</v>
      </c>
      <c r="H208" s="211">
        <v>149</v>
      </c>
      <c r="I208" s="212"/>
      <c r="J208" s="213">
        <f>ROUND(I208*H208,2)</f>
        <v>0</v>
      </c>
      <c r="K208" s="209" t="s">
        <v>139</v>
      </c>
      <c r="L208" s="47"/>
      <c r="M208" s="214" t="s">
        <v>19</v>
      </c>
      <c r="N208" s="215" t="s">
        <v>40</v>
      </c>
      <c r="O208" s="87"/>
      <c r="P208" s="216">
        <f>O208*H208</f>
        <v>0</v>
      </c>
      <c r="Q208" s="216">
        <v>4.0000000000000003E-05</v>
      </c>
      <c r="R208" s="216">
        <f>Q208*H208</f>
        <v>0.0059600000000000009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140</v>
      </c>
      <c r="AT208" s="218" t="s">
        <v>135</v>
      </c>
      <c r="AU208" s="218" t="s">
        <v>79</v>
      </c>
      <c r="AY208" s="20" t="s">
        <v>132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20" t="s">
        <v>77</v>
      </c>
      <c r="BK208" s="219">
        <f>ROUND(I208*H208,2)</f>
        <v>0</v>
      </c>
      <c r="BL208" s="20" t="s">
        <v>140</v>
      </c>
      <c r="BM208" s="218" t="s">
        <v>267</v>
      </c>
    </row>
    <row r="209" s="2" customFormat="1">
      <c r="A209" s="41"/>
      <c r="B209" s="42"/>
      <c r="C209" s="43"/>
      <c r="D209" s="220" t="s">
        <v>142</v>
      </c>
      <c r="E209" s="43"/>
      <c r="F209" s="221" t="s">
        <v>268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142</v>
      </c>
      <c r="AU209" s="20" t="s">
        <v>79</v>
      </c>
    </row>
    <row r="210" s="2" customFormat="1">
      <c r="A210" s="41"/>
      <c r="B210" s="42"/>
      <c r="C210" s="43"/>
      <c r="D210" s="225" t="s">
        <v>144</v>
      </c>
      <c r="E210" s="43"/>
      <c r="F210" s="226" t="s">
        <v>269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144</v>
      </c>
      <c r="AU210" s="20" t="s">
        <v>79</v>
      </c>
    </row>
    <row r="211" s="13" customFormat="1">
      <c r="A211" s="13"/>
      <c r="B211" s="227"/>
      <c r="C211" s="228"/>
      <c r="D211" s="220" t="s">
        <v>146</v>
      </c>
      <c r="E211" s="229" t="s">
        <v>19</v>
      </c>
      <c r="F211" s="230" t="s">
        <v>259</v>
      </c>
      <c r="G211" s="228"/>
      <c r="H211" s="231">
        <v>116.8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146</v>
      </c>
      <c r="AU211" s="237" t="s">
        <v>79</v>
      </c>
      <c r="AV211" s="13" t="s">
        <v>79</v>
      </c>
      <c r="AW211" s="13" t="s">
        <v>31</v>
      </c>
      <c r="AX211" s="13" t="s">
        <v>69</v>
      </c>
      <c r="AY211" s="237" t="s">
        <v>132</v>
      </c>
    </row>
    <row r="212" s="13" customFormat="1">
      <c r="A212" s="13"/>
      <c r="B212" s="227"/>
      <c r="C212" s="228"/>
      <c r="D212" s="220" t="s">
        <v>146</v>
      </c>
      <c r="E212" s="229" t="s">
        <v>19</v>
      </c>
      <c r="F212" s="230" t="s">
        <v>260</v>
      </c>
      <c r="G212" s="228"/>
      <c r="H212" s="231">
        <v>32.200000000000003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146</v>
      </c>
      <c r="AU212" s="237" t="s">
        <v>79</v>
      </c>
      <c r="AV212" s="13" t="s">
        <v>79</v>
      </c>
      <c r="AW212" s="13" t="s">
        <v>31</v>
      </c>
      <c r="AX212" s="13" t="s">
        <v>69</v>
      </c>
      <c r="AY212" s="237" t="s">
        <v>132</v>
      </c>
    </row>
    <row r="213" s="2" customFormat="1" ht="16.5" customHeight="1">
      <c r="A213" s="41"/>
      <c r="B213" s="42"/>
      <c r="C213" s="207" t="s">
        <v>270</v>
      </c>
      <c r="D213" s="207" t="s">
        <v>135</v>
      </c>
      <c r="E213" s="208" t="s">
        <v>271</v>
      </c>
      <c r="F213" s="209" t="s">
        <v>272</v>
      </c>
      <c r="G213" s="210" t="s">
        <v>273</v>
      </c>
      <c r="H213" s="211">
        <v>10</v>
      </c>
      <c r="I213" s="212"/>
      <c r="J213" s="213">
        <f>ROUND(I213*H213,2)</f>
        <v>0</v>
      </c>
      <c r="K213" s="209" t="s">
        <v>139</v>
      </c>
      <c r="L213" s="47"/>
      <c r="M213" s="214" t="s">
        <v>19</v>
      </c>
      <c r="N213" s="215" t="s">
        <v>40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140</v>
      </c>
      <c r="AT213" s="218" t="s">
        <v>135</v>
      </c>
      <c r="AU213" s="218" t="s">
        <v>79</v>
      </c>
      <c r="AY213" s="20" t="s">
        <v>132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77</v>
      </c>
      <c r="BK213" s="219">
        <f>ROUND(I213*H213,2)</f>
        <v>0</v>
      </c>
      <c r="BL213" s="20" t="s">
        <v>140</v>
      </c>
      <c r="BM213" s="218" t="s">
        <v>274</v>
      </c>
    </row>
    <row r="214" s="2" customFormat="1">
      <c r="A214" s="41"/>
      <c r="B214" s="42"/>
      <c r="C214" s="43"/>
      <c r="D214" s="220" t="s">
        <v>142</v>
      </c>
      <c r="E214" s="43"/>
      <c r="F214" s="221" t="s">
        <v>275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142</v>
      </c>
      <c r="AU214" s="20" t="s">
        <v>79</v>
      </c>
    </row>
    <row r="215" s="2" customFormat="1">
      <c r="A215" s="41"/>
      <c r="B215" s="42"/>
      <c r="C215" s="43"/>
      <c r="D215" s="225" t="s">
        <v>144</v>
      </c>
      <c r="E215" s="43"/>
      <c r="F215" s="226" t="s">
        <v>276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144</v>
      </c>
      <c r="AU215" s="20" t="s">
        <v>79</v>
      </c>
    </row>
    <row r="216" s="13" customFormat="1">
      <c r="A216" s="13"/>
      <c r="B216" s="227"/>
      <c r="C216" s="228"/>
      <c r="D216" s="220" t="s">
        <v>146</v>
      </c>
      <c r="E216" s="229" t="s">
        <v>19</v>
      </c>
      <c r="F216" s="230" t="s">
        <v>229</v>
      </c>
      <c r="G216" s="228"/>
      <c r="H216" s="231">
        <v>10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146</v>
      </c>
      <c r="AU216" s="237" t="s">
        <v>79</v>
      </c>
      <c r="AV216" s="13" t="s">
        <v>79</v>
      </c>
      <c r="AW216" s="13" t="s">
        <v>31</v>
      </c>
      <c r="AX216" s="13" t="s">
        <v>77</v>
      </c>
      <c r="AY216" s="237" t="s">
        <v>132</v>
      </c>
    </row>
    <row r="217" s="12" customFormat="1" ht="22.8" customHeight="1">
      <c r="A217" s="12"/>
      <c r="B217" s="191"/>
      <c r="C217" s="192"/>
      <c r="D217" s="193" t="s">
        <v>68</v>
      </c>
      <c r="E217" s="205" t="s">
        <v>277</v>
      </c>
      <c r="F217" s="205" t="s">
        <v>278</v>
      </c>
      <c r="G217" s="192"/>
      <c r="H217" s="192"/>
      <c r="I217" s="195"/>
      <c r="J217" s="206">
        <f>BK217</f>
        <v>0</v>
      </c>
      <c r="K217" s="192"/>
      <c r="L217" s="197"/>
      <c r="M217" s="198"/>
      <c r="N217" s="199"/>
      <c r="O217" s="199"/>
      <c r="P217" s="200">
        <f>SUM(P218:P232)</f>
        <v>0</v>
      </c>
      <c r="Q217" s="199"/>
      <c r="R217" s="200">
        <f>SUM(R218:R232)</f>
        <v>0</v>
      </c>
      <c r="S217" s="199"/>
      <c r="T217" s="201">
        <f>SUM(T218:T232)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2" t="s">
        <v>77</v>
      </c>
      <c r="AT217" s="203" t="s">
        <v>68</v>
      </c>
      <c r="AU217" s="203" t="s">
        <v>77</v>
      </c>
      <c r="AY217" s="202" t="s">
        <v>132</v>
      </c>
      <c r="BK217" s="204">
        <f>SUM(BK218:BK232)</f>
        <v>0</v>
      </c>
    </row>
    <row r="218" s="2" customFormat="1" ht="21.75" customHeight="1">
      <c r="A218" s="41"/>
      <c r="B218" s="42"/>
      <c r="C218" s="207" t="s">
        <v>279</v>
      </c>
      <c r="D218" s="207" t="s">
        <v>135</v>
      </c>
      <c r="E218" s="208" t="s">
        <v>280</v>
      </c>
      <c r="F218" s="209" t="s">
        <v>281</v>
      </c>
      <c r="G218" s="210" t="s">
        <v>153</v>
      </c>
      <c r="H218" s="211">
        <v>287.41000000000003</v>
      </c>
      <c r="I218" s="212"/>
      <c r="J218" s="213">
        <f>ROUND(I218*H218,2)</f>
        <v>0</v>
      </c>
      <c r="K218" s="209" t="s">
        <v>139</v>
      </c>
      <c r="L218" s="47"/>
      <c r="M218" s="214" t="s">
        <v>19</v>
      </c>
      <c r="N218" s="215" t="s">
        <v>40</v>
      </c>
      <c r="O218" s="87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140</v>
      </c>
      <c r="AT218" s="218" t="s">
        <v>135</v>
      </c>
      <c r="AU218" s="218" t="s">
        <v>79</v>
      </c>
      <c r="AY218" s="20" t="s">
        <v>132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77</v>
      </c>
      <c r="BK218" s="219">
        <f>ROUND(I218*H218,2)</f>
        <v>0</v>
      </c>
      <c r="BL218" s="20" t="s">
        <v>140</v>
      </c>
      <c r="BM218" s="218" t="s">
        <v>282</v>
      </c>
    </row>
    <row r="219" s="2" customFormat="1">
      <c r="A219" s="41"/>
      <c r="B219" s="42"/>
      <c r="C219" s="43"/>
      <c r="D219" s="220" t="s">
        <v>142</v>
      </c>
      <c r="E219" s="43"/>
      <c r="F219" s="221" t="s">
        <v>283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142</v>
      </c>
      <c r="AU219" s="20" t="s">
        <v>79</v>
      </c>
    </row>
    <row r="220" s="2" customFormat="1">
      <c r="A220" s="41"/>
      <c r="B220" s="42"/>
      <c r="C220" s="43"/>
      <c r="D220" s="225" t="s">
        <v>144</v>
      </c>
      <c r="E220" s="43"/>
      <c r="F220" s="226" t="s">
        <v>284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144</v>
      </c>
      <c r="AU220" s="20" t="s">
        <v>79</v>
      </c>
    </row>
    <row r="221" s="13" customFormat="1">
      <c r="A221" s="13"/>
      <c r="B221" s="227"/>
      <c r="C221" s="228"/>
      <c r="D221" s="220" t="s">
        <v>146</v>
      </c>
      <c r="E221" s="229" t="s">
        <v>19</v>
      </c>
      <c r="F221" s="230" t="s">
        <v>285</v>
      </c>
      <c r="G221" s="228"/>
      <c r="H221" s="231">
        <v>154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146</v>
      </c>
      <c r="AU221" s="237" t="s">
        <v>79</v>
      </c>
      <c r="AV221" s="13" t="s">
        <v>79</v>
      </c>
      <c r="AW221" s="13" t="s">
        <v>31</v>
      </c>
      <c r="AX221" s="13" t="s">
        <v>69</v>
      </c>
      <c r="AY221" s="237" t="s">
        <v>132</v>
      </c>
    </row>
    <row r="222" s="13" customFormat="1">
      <c r="A222" s="13"/>
      <c r="B222" s="227"/>
      <c r="C222" s="228"/>
      <c r="D222" s="220" t="s">
        <v>146</v>
      </c>
      <c r="E222" s="229" t="s">
        <v>19</v>
      </c>
      <c r="F222" s="230" t="s">
        <v>286</v>
      </c>
      <c r="G222" s="228"/>
      <c r="H222" s="231">
        <v>94.5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146</v>
      </c>
      <c r="AU222" s="237" t="s">
        <v>79</v>
      </c>
      <c r="AV222" s="13" t="s">
        <v>79</v>
      </c>
      <c r="AW222" s="13" t="s">
        <v>31</v>
      </c>
      <c r="AX222" s="13" t="s">
        <v>69</v>
      </c>
      <c r="AY222" s="237" t="s">
        <v>132</v>
      </c>
    </row>
    <row r="223" s="13" customFormat="1">
      <c r="A223" s="13"/>
      <c r="B223" s="227"/>
      <c r="C223" s="228"/>
      <c r="D223" s="220" t="s">
        <v>146</v>
      </c>
      <c r="E223" s="229" t="s">
        <v>19</v>
      </c>
      <c r="F223" s="230" t="s">
        <v>287</v>
      </c>
      <c r="G223" s="228"/>
      <c r="H223" s="231">
        <v>16.800000000000001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146</v>
      </c>
      <c r="AU223" s="237" t="s">
        <v>79</v>
      </c>
      <c r="AV223" s="13" t="s">
        <v>79</v>
      </c>
      <c r="AW223" s="13" t="s">
        <v>31</v>
      </c>
      <c r="AX223" s="13" t="s">
        <v>69</v>
      </c>
      <c r="AY223" s="237" t="s">
        <v>132</v>
      </c>
    </row>
    <row r="224" s="13" customFormat="1">
      <c r="A224" s="13"/>
      <c r="B224" s="227"/>
      <c r="C224" s="228"/>
      <c r="D224" s="220" t="s">
        <v>146</v>
      </c>
      <c r="E224" s="229" t="s">
        <v>19</v>
      </c>
      <c r="F224" s="230" t="s">
        <v>288</v>
      </c>
      <c r="G224" s="228"/>
      <c r="H224" s="231">
        <v>22.109999999999999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146</v>
      </c>
      <c r="AU224" s="237" t="s">
        <v>79</v>
      </c>
      <c r="AV224" s="13" t="s">
        <v>79</v>
      </c>
      <c r="AW224" s="13" t="s">
        <v>31</v>
      </c>
      <c r="AX224" s="13" t="s">
        <v>69</v>
      </c>
      <c r="AY224" s="237" t="s">
        <v>132</v>
      </c>
    </row>
    <row r="225" s="2" customFormat="1" ht="21.75" customHeight="1">
      <c r="A225" s="41"/>
      <c r="B225" s="42"/>
      <c r="C225" s="207" t="s">
        <v>289</v>
      </c>
      <c r="D225" s="207" t="s">
        <v>135</v>
      </c>
      <c r="E225" s="208" t="s">
        <v>290</v>
      </c>
      <c r="F225" s="209" t="s">
        <v>291</v>
      </c>
      <c r="G225" s="210" t="s">
        <v>153</v>
      </c>
      <c r="H225" s="211">
        <v>6035.3999999999996</v>
      </c>
      <c r="I225" s="212"/>
      <c r="J225" s="213">
        <f>ROUND(I225*H225,2)</f>
        <v>0</v>
      </c>
      <c r="K225" s="209" t="s">
        <v>139</v>
      </c>
      <c r="L225" s="47"/>
      <c r="M225" s="214" t="s">
        <v>19</v>
      </c>
      <c r="N225" s="215" t="s">
        <v>40</v>
      </c>
      <c r="O225" s="87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140</v>
      </c>
      <c r="AT225" s="218" t="s">
        <v>135</v>
      </c>
      <c r="AU225" s="218" t="s">
        <v>79</v>
      </c>
      <c r="AY225" s="20" t="s">
        <v>132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77</v>
      </c>
      <c r="BK225" s="219">
        <f>ROUND(I225*H225,2)</f>
        <v>0</v>
      </c>
      <c r="BL225" s="20" t="s">
        <v>140</v>
      </c>
      <c r="BM225" s="218" t="s">
        <v>292</v>
      </c>
    </row>
    <row r="226" s="2" customFormat="1">
      <c r="A226" s="41"/>
      <c r="B226" s="42"/>
      <c r="C226" s="43"/>
      <c r="D226" s="220" t="s">
        <v>142</v>
      </c>
      <c r="E226" s="43"/>
      <c r="F226" s="221" t="s">
        <v>293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142</v>
      </c>
      <c r="AU226" s="20" t="s">
        <v>79</v>
      </c>
    </row>
    <row r="227" s="2" customFormat="1">
      <c r="A227" s="41"/>
      <c r="B227" s="42"/>
      <c r="C227" s="43"/>
      <c r="D227" s="225" t="s">
        <v>144</v>
      </c>
      <c r="E227" s="43"/>
      <c r="F227" s="226" t="s">
        <v>294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79</v>
      </c>
    </row>
    <row r="228" s="13" customFormat="1">
      <c r="A228" s="13"/>
      <c r="B228" s="227"/>
      <c r="C228" s="228"/>
      <c r="D228" s="220" t="s">
        <v>146</v>
      </c>
      <c r="E228" s="229" t="s">
        <v>19</v>
      </c>
      <c r="F228" s="230" t="s">
        <v>295</v>
      </c>
      <c r="G228" s="228"/>
      <c r="H228" s="231">
        <v>6035.3999999999996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146</v>
      </c>
      <c r="AU228" s="237" t="s">
        <v>79</v>
      </c>
      <c r="AV228" s="13" t="s">
        <v>79</v>
      </c>
      <c r="AW228" s="13" t="s">
        <v>31</v>
      </c>
      <c r="AX228" s="13" t="s">
        <v>69</v>
      </c>
      <c r="AY228" s="237" t="s">
        <v>132</v>
      </c>
    </row>
    <row r="229" s="2" customFormat="1" ht="21.75" customHeight="1">
      <c r="A229" s="41"/>
      <c r="B229" s="42"/>
      <c r="C229" s="207" t="s">
        <v>296</v>
      </c>
      <c r="D229" s="207" t="s">
        <v>135</v>
      </c>
      <c r="E229" s="208" t="s">
        <v>297</v>
      </c>
      <c r="F229" s="209" t="s">
        <v>298</v>
      </c>
      <c r="G229" s="210" t="s">
        <v>153</v>
      </c>
      <c r="H229" s="211">
        <v>287.41000000000003</v>
      </c>
      <c r="I229" s="212"/>
      <c r="J229" s="213">
        <f>ROUND(I229*H229,2)</f>
        <v>0</v>
      </c>
      <c r="K229" s="209" t="s">
        <v>139</v>
      </c>
      <c r="L229" s="47"/>
      <c r="M229" s="214" t="s">
        <v>19</v>
      </c>
      <c r="N229" s="215" t="s">
        <v>40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140</v>
      </c>
      <c r="AT229" s="218" t="s">
        <v>135</v>
      </c>
      <c r="AU229" s="218" t="s">
        <v>79</v>
      </c>
      <c r="AY229" s="20" t="s">
        <v>132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77</v>
      </c>
      <c r="BK229" s="219">
        <f>ROUND(I229*H229,2)</f>
        <v>0</v>
      </c>
      <c r="BL229" s="20" t="s">
        <v>140</v>
      </c>
      <c r="BM229" s="218" t="s">
        <v>299</v>
      </c>
    </row>
    <row r="230" s="2" customFormat="1">
      <c r="A230" s="41"/>
      <c r="B230" s="42"/>
      <c r="C230" s="43"/>
      <c r="D230" s="220" t="s">
        <v>142</v>
      </c>
      <c r="E230" s="43"/>
      <c r="F230" s="221" t="s">
        <v>300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142</v>
      </c>
      <c r="AU230" s="20" t="s">
        <v>79</v>
      </c>
    </row>
    <row r="231" s="2" customFormat="1">
      <c r="A231" s="41"/>
      <c r="B231" s="42"/>
      <c r="C231" s="43"/>
      <c r="D231" s="225" t="s">
        <v>144</v>
      </c>
      <c r="E231" s="43"/>
      <c r="F231" s="226" t="s">
        <v>301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144</v>
      </c>
      <c r="AU231" s="20" t="s">
        <v>79</v>
      </c>
    </row>
    <row r="232" s="13" customFormat="1">
      <c r="A232" s="13"/>
      <c r="B232" s="227"/>
      <c r="C232" s="228"/>
      <c r="D232" s="220" t="s">
        <v>146</v>
      </c>
      <c r="E232" s="229" t="s">
        <v>19</v>
      </c>
      <c r="F232" s="230" t="s">
        <v>302</v>
      </c>
      <c r="G232" s="228"/>
      <c r="H232" s="231">
        <v>287.41000000000003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146</v>
      </c>
      <c r="AU232" s="237" t="s">
        <v>79</v>
      </c>
      <c r="AV232" s="13" t="s">
        <v>79</v>
      </c>
      <c r="AW232" s="13" t="s">
        <v>31</v>
      </c>
      <c r="AX232" s="13" t="s">
        <v>69</v>
      </c>
      <c r="AY232" s="237" t="s">
        <v>132</v>
      </c>
    </row>
    <row r="233" s="12" customFormat="1" ht="22.8" customHeight="1">
      <c r="A233" s="12"/>
      <c r="B233" s="191"/>
      <c r="C233" s="192"/>
      <c r="D233" s="193" t="s">
        <v>68</v>
      </c>
      <c r="E233" s="205" t="s">
        <v>303</v>
      </c>
      <c r="F233" s="205" t="s">
        <v>304</v>
      </c>
      <c r="G233" s="192"/>
      <c r="H233" s="192"/>
      <c r="I233" s="195"/>
      <c r="J233" s="206">
        <f>BK233</f>
        <v>0</v>
      </c>
      <c r="K233" s="192"/>
      <c r="L233" s="197"/>
      <c r="M233" s="198"/>
      <c r="N233" s="199"/>
      <c r="O233" s="199"/>
      <c r="P233" s="200">
        <f>SUM(P234:P236)</f>
        <v>0</v>
      </c>
      <c r="Q233" s="199"/>
      <c r="R233" s="200">
        <f>SUM(R234:R236)</f>
        <v>0</v>
      </c>
      <c r="S233" s="199"/>
      <c r="T233" s="201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2" t="s">
        <v>77</v>
      </c>
      <c r="AT233" s="203" t="s">
        <v>68</v>
      </c>
      <c r="AU233" s="203" t="s">
        <v>77</v>
      </c>
      <c r="AY233" s="202" t="s">
        <v>132</v>
      </c>
      <c r="BK233" s="204">
        <f>SUM(BK234:BK236)</f>
        <v>0</v>
      </c>
    </row>
    <row r="234" s="2" customFormat="1" ht="16.5" customHeight="1">
      <c r="A234" s="41"/>
      <c r="B234" s="42"/>
      <c r="C234" s="207" t="s">
        <v>305</v>
      </c>
      <c r="D234" s="207" t="s">
        <v>135</v>
      </c>
      <c r="E234" s="208" t="s">
        <v>306</v>
      </c>
      <c r="F234" s="209" t="s">
        <v>307</v>
      </c>
      <c r="G234" s="210" t="s">
        <v>308</v>
      </c>
      <c r="H234" s="211">
        <v>7.2030000000000003</v>
      </c>
      <c r="I234" s="212"/>
      <c r="J234" s="213">
        <f>ROUND(I234*H234,2)</f>
        <v>0</v>
      </c>
      <c r="K234" s="209" t="s">
        <v>139</v>
      </c>
      <c r="L234" s="47"/>
      <c r="M234" s="214" t="s">
        <v>19</v>
      </c>
      <c r="N234" s="215" t="s">
        <v>40</v>
      </c>
      <c r="O234" s="87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140</v>
      </c>
      <c r="AT234" s="218" t="s">
        <v>135</v>
      </c>
      <c r="AU234" s="218" t="s">
        <v>79</v>
      </c>
      <c r="AY234" s="20" t="s">
        <v>132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77</v>
      </c>
      <c r="BK234" s="219">
        <f>ROUND(I234*H234,2)</f>
        <v>0</v>
      </c>
      <c r="BL234" s="20" t="s">
        <v>140</v>
      </c>
      <c r="BM234" s="218" t="s">
        <v>309</v>
      </c>
    </row>
    <row r="235" s="2" customFormat="1">
      <c r="A235" s="41"/>
      <c r="B235" s="42"/>
      <c r="C235" s="43"/>
      <c r="D235" s="220" t="s">
        <v>142</v>
      </c>
      <c r="E235" s="43"/>
      <c r="F235" s="221" t="s">
        <v>310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142</v>
      </c>
      <c r="AU235" s="20" t="s">
        <v>79</v>
      </c>
    </row>
    <row r="236" s="2" customFormat="1">
      <c r="A236" s="41"/>
      <c r="B236" s="42"/>
      <c r="C236" s="43"/>
      <c r="D236" s="225" t="s">
        <v>144</v>
      </c>
      <c r="E236" s="43"/>
      <c r="F236" s="226" t="s">
        <v>311</v>
      </c>
      <c r="G236" s="43"/>
      <c r="H236" s="43"/>
      <c r="I236" s="222"/>
      <c r="J236" s="43"/>
      <c r="K236" s="43"/>
      <c r="L236" s="47"/>
      <c r="M236" s="223"/>
      <c r="N236" s="22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144</v>
      </c>
      <c r="AU236" s="20" t="s">
        <v>79</v>
      </c>
    </row>
    <row r="237" s="12" customFormat="1" ht="25.92" customHeight="1">
      <c r="A237" s="12"/>
      <c r="B237" s="191"/>
      <c r="C237" s="192"/>
      <c r="D237" s="193" t="s">
        <v>68</v>
      </c>
      <c r="E237" s="194" t="s">
        <v>312</v>
      </c>
      <c r="F237" s="194" t="s">
        <v>313</v>
      </c>
      <c r="G237" s="192"/>
      <c r="H237" s="192"/>
      <c r="I237" s="195"/>
      <c r="J237" s="196">
        <f>BK237</f>
        <v>0</v>
      </c>
      <c r="K237" s="192"/>
      <c r="L237" s="197"/>
      <c r="M237" s="198"/>
      <c r="N237" s="199"/>
      <c r="O237" s="199"/>
      <c r="P237" s="200">
        <f>P238+P249+P277+P294+P299+P412+P457+P530+P554+P565+P579+P595</f>
        <v>0</v>
      </c>
      <c r="Q237" s="199"/>
      <c r="R237" s="200">
        <f>R238+R249+R277+R294+R299+R412+R457+R530+R554+R565+R579+R595</f>
        <v>18.214189615999999</v>
      </c>
      <c r="S237" s="199"/>
      <c r="T237" s="201">
        <f>T238+T249+T277+T294+T299+T412+T457+T530+T554+T565+T579+T595</f>
        <v>0.11178600000000001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2" t="s">
        <v>79</v>
      </c>
      <c r="AT237" s="203" t="s">
        <v>68</v>
      </c>
      <c r="AU237" s="203" t="s">
        <v>69</v>
      </c>
      <c r="AY237" s="202" t="s">
        <v>132</v>
      </c>
      <c r="BK237" s="204">
        <f>BK238+BK249+BK277+BK294+BK299+BK412+BK457+BK530+BK554+BK565+BK579+BK595</f>
        <v>0</v>
      </c>
    </row>
    <row r="238" s="12" customFormat="1" ht="22.8" customHeight="1">
      <c r="A238" s="12"/>
      <c r="B238" s="191"/>
      <c r="C238" s="192"/>
      <c r="D238" s="193" t="s">
        <v>68</v>
      </c>
      <c r="E238" s="205" t="s">
        <v>314</v>
      </c>
      <c r="F238" s="205" t="s">
        <v>315</v>
      </c>
      <c r="G238" s="192"/>
      <c r="H238" s="192"/>
      <c r="I238" s="195"/>
      <c r="J238" s="206">
        <f>BK238</f>
        <v>0</v>
      </c>
      <c r="K238" s="192"/>
      <c r="L238" s="197"/>
      <c r="M238" s="198"/>
      <c r="N238" s="199"/>
      <c r="O238" s="199"/>
      <c r="P238" s="200">
        <f>SUM(P239:P248)</f>
        <v>0</v>
      </c>
      <c r="Q238" s="199"/>
      <c r="R238" s="200">
        <f>SUM(R239:R248)</f>
        <v>0.0068236299999999998</v>
      </c>
      <c r="S238" s="199"/>
      <c r="T238" s="201">
        <f>SUM(T239:T248)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2" t="s">
        <v>79</v>
      </c>
      <c r="AT238" s="203" t="s">
        <v>68</v>
      </c>
      <c r="AU238" s="203" t="s">
        <v>77</v>
      </c>
      <c r="AY238" s="202" t="s">
        <v>132</v>
      </c>
      <c r="BK238" s="204">
        <f>SUM(BK239:BK248)</f>
        <v>0</v>
      </c>
    </row>
    <row r="239" s="2" customFormat="1" ht="16.5" customHeight="1">
      <c r="A239" s="41"/>
      <c r="B239" s="42"/>
      <c r="C239" s="207" t="s">
        <v>7</v>
      </c>
      <c r="D239" s="207" t="s">
        <v>135</v>
      </c>
      <c r="E239" s="208" t="s">
        <v>316</v>
      </c>
      <c r="F239" s="209" t="s">
        <v>317</v>
      </c>
      <c r="G239" s="210" t="s">
        <v>153</v>
      </c>
      <c r="H239" s="211">
        <v>1.5129999999999999</v>
      </c>
      <c r="I239" s="212"/>
      <c r="J239" s="213">
        <f>ROUND(I239*H239,2)</f>
        <v>0</v>
      </c>
      <c r="K239" s="209" t="s">
        <v>139</v>
      </c>
      <c r="L239" s="47"/>
      <c r="M239" s="214" t="s">
        <v>19</v>
      </c>
      <c r="N239" s="215" t="s">
        <v>40</v>
      </c>
      <c r="O239" s="87"/>
      <c r="P239" s="216">
        <f>O239*H239</f>
        <v>0</v>
      </c>
      <c r="Q239" s="216">
        <v>0.0045100000000000001</v>
      </c>
      <c r="R239" s="216">
        <f>Q239*H239</f>
        <v>0.0068236299999999998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270</v>
      </c>
      <c r="AT239" s="218" t="s">
        <v>135</v>
      </c>
      <c r="AU239" s="218" t="s">
        <v>79</v>
      </c>
      <c r="AY239" s="20" t="s">
        <v>132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77</v>
      </c>
      <c r="BK239" s="219">
        <f>ROUND(I239*H239,2)</f>
        <v>0</v>
      </c>
      <c r="BL239" s="20" t="s">
        <v>270</v>
      </c>
      <c r="BM239" s="218" t="s">
        <v>318</v>
      </c>
    </row>
    <row r="240" s="2" customFormat="1">
      <c r="A240" s="41"/>
      <c r="B240" s="42"/>
      <c r="C240" s="43"/>
      <c r="D240" s="220" t="s">
        <v>142</v>
      </c>
      <c r="E240" s="43"/>
      <c r="F240" s="221" t="s">
        <v>319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142</v>
      </c>
      <c r="AU240" s="20" t="s">
        <v>79</v>
      </c>
    </row>
    <row r="241" s="2" customFormat="1">
      <c r="A241" s="41"/>
      <c r="B241" s="42"/>
      <c r="C241" s="43"/>
      <c r="D241" s="225" t="s">
        <v>144</v>
      </c>
      <c r="E241" s="43"/>
      <c r="F241" s="226" t="s">
        <v>320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144</v>
      </c>
      <c r="AU241" s="20" t="s">
        <v>79</v>
      </c>
    </row>
    <row r="242" s="13" customFormat="1">
      <c r="A242" s="13"/>
      <c r="B242" s="227"/>
      <c r="C242" s="228"/>
      <c r="D242" s="220" t="s">
        <v>146</v>
      </c>
      <c r="E242" s="229" t="s">
        <v>19</v>
      </c>
      <c r="F242" s="230" t="s">
        <v>321</v>
      </c>
      <c r="G242" s="228"/>
      <c r="H242" s="231">
        <v>0.33300000000000002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146</v>
      </c>
      <c r="AU242" s="237" t="s">
        <v>79</v>
      </c>
      <c r="AV242" s="13" t="s">
        <v>79</v>
      </c>
      <c r="AW242" s="13" t="s">
        <v>31</v>
      </c>
      <c r="AX242" s="13" t="s">
        <v>69</v>
      </c>
      <c r="AY242" s="237" t="s">
        <v>132</v>
      </c>
    </row>
    <row r="243" s="13" customFormat="1">
      <c r="A243" s="13"/>
      <c r="B243" s="227"/>
      <c r="C243" s="228"/>
      <c r="D243" s="220" t="s">
        <v>146</v>
      </c>
      <c r="E243" s="229" t="s">
        <v>19</v>
      </c>
      <c r="F243" s="230" t="s">
        <v>322</v>
      </c>
      <c r="G243" s="228"/>
      <c r="H243" s="231">
        <v>0.66600000000000004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146</v>
      </c>
      <c r="AU243" s="237" t="s">
        <v>79</v>
      </c>
      <c r="AV243" s="13" t="s">
        <v>79</v>
      </c>
      <c r="AW243" s="13" t="s">
        <v>31</v>
      </c>
      <c r="AX243" s="13" t="s">
        <v>69</v>
      </c>
      <c r="AY243" s="237" t="s">
        <v>132</v>
      </c>
    </row>
    <row r="244" s="13" customFormat="1">
      <c r="A244" s="13"/>
      <c r="B244" s="227"/>
      <c r="C244" s="228"/>
      <c r="D244" s="220" t="s">
        <v>146</v>
      </c>
      <c r="E244" s="229" t="s">
        <v>19</v>
      </c>
      <c r="F244" s="230" t="s">
        <v>323</v>
      </c>
      <c r="G244" s="228"/>
      <c r="H244" s="231">
        <v>0.51400000000000001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146</v>
      </c>
      <c r="AU244" s="237" t="s">
        <v>79</v>
      </c>
      <c r="AV244" s="13" t="s">
        <v>79</v>
      </c>
      <c r="AW244" s="13" t="s">
        <v>31</v>
      </c>
      <c r="AX244" s="13" t="s">
        <v>69</v>
      </c>
      <c r="AY244" s="237" t="s">
        <v>132</v>
      </c>
    </row>
    <row r="245" s="14" customFormat="1">
      <c r="A245" s="14"/>
      <c r="B245" s="238"/>
      <c r="C245" s="239"/>
      <c r="D245" s="220" t="s">
        <v>146</v>
      </c>
      <c r="E245" s="240" t="s">
        <v>19</v>
      </c>
      <c r="F245" s="241" t="s">
        <v>150</v>
      </c>
      <c r="G245" s="239"/>
      <c r="H245" s="242">
        <v>1.5129999999999999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146</v>
      </c>
      <c r="AU245" s="248" t="s">
        <v>79</v>
      </c>
      <c r="AV245" s="14" t="s">
        <v>140</v>
      </c>
      <c r="AW245" s="14" t="s">
        <v>31</v>
      </c>
      <c r="AX245" s="14" t="s">
        <v>77</v>
      </c>
      <c r="AY245" s="248" t="s">
        <v>132</v>
      </c>
    </row>
    <row r="246" s="2" customFormat="1" ht="16.5" customHeight="1">
      <c r="A246" s="41"/>
      <c r="B246" s="42"/>
      <c r="C246" s="207" t="s">
        <v>324</v>
      </c>
      <c r="D246" s="207" t="s">
        <v>135</v>
      </c>
      <c r="E246" s="208" t="s">
        <v>325</v>
      </c>
      <c r="F246" s="209" t="s">
        <v>326</v>
      </c>
      <c r="G246" s="210" t="s">
        <v>308</v>
      </c>
      <c r="H246" s="211">
        <v>0.0070000000000000001</v>
      </c>
      <c r="I246" s="212"/>
      <c r="J246" s="213">
        <f>ROUND(I246*H246,2)</f>
        <v>0</v>
      </c>
      <c r="K246" s="209" t="s">
        <v>139</v>
      </c>
      <c r="L246" s="47"/>
      <c r="M246" s="214" t="s">
        <v>19</v>
      </c>
      <c r="N246" s="215" t="s">
        <v>40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270</v>
      </c>
      <c r="AT246" s="218" t="s">
        <v>135</v>
      </c>
      <c r="AU246" s="218" t="s">
        <v>79</v>
      </c>
      <c r="AY246" s="20" t="s">
        <v>132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77</v>
      </c>
      <c r="BK246" s="219">
        <f>ROUND(I246*H246,2)</f>
        <v>0</v>
      </c>
      <c r="BL246" s="20" t="s">
        <v>270</v>
      </c>
      <c r="BM246" s="218" t="s">
        <v>327</v>
      </c>
    </row>
    <row r="247" s="2" customFormat="1">
      <c r="A247" s="41"/>
      <c r="B247" s="42"/>
      <c r="C247" s="43"/>
      <c r="D247" s="220" t="s">
        <v>142</v>
      </c>
      <c r="E247" s="43"/>
      <c r="F247" s="221" t="s">
        <v>328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142</v>
      </c>
      <c r="AU247" s="20" t="s">
        <v>79</v>
      </c>
    </row>
    <row r="248" s="2" customFormat="1">
      <c r="A248" s="41"/>
      <c r="B248" s="42"/>
      <c r="C248" s="43"/>
      <c r="D248" s="225" t="s">
        <v>144</v>
      </c>
      <c r="E248" s="43"/>
      <c r="F248" s="226" t="s">
        <v>329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144</v>
      </c>
      <c r="AU248" s="20" t="s">
        <v>79</v>
      </c>
    </row>
    <row r="249" s="12" customFormat="1" ht="22.8" customHeight="1">
      <c r="A249" s="12"/>
      <c r="B249" s="191"/>
      <c r="C249" s="192"/>
      <c r="D249" s="193" t="s">
        <v>68</v>
      </c>
      <c r="E249" s="205" t="s">
        <v>330</v>
      </c>
      <c r="F249" s="205" t="s">
        <v>331</v>
      </c>
      <c r="G249" s="192"/>
      <c r="H249" s="192"/>
      <c r="I249" s="195"/>
      <c r="J249" s="206">
        <f>BK249</f>
        <v>0</v>
      </c>
      <c r="K249" s="192"/>
      <c r="L249" s="197"/>
      <c r="M249" s="198"/>
      <c r="N249" s="199"/>
      <c r="O249" s="199"/>
      <c r="P249" s="200">
        <f>SUM(P250:P276)</f>
        <v>0</v>
      </c>
      <c r="Q249" s="199"/>
      <c r="R249" s="200">
        <f>SUM(R250:R276)</f>
        <v>0.47360699999999994</v>
      </c>
      <c r="S249" s="199"/>
      <c r="T249" s="201">
        <f>SUM(T250:T276)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2" t="s">
        <v>79</v>
      </c>
      <c r="AT249" s="203" t="s">
        <v>68</v>
      </c>
      <c r="AU249" s="203" t="s">
        <v>77</v>
      </c>
      <c r="AY249" s="202" t="s">
        <v>132</v>
      </c>
      <c r="BK249" s="204">
        <f>SUM(BK250:BK276)</f>
        <v>0</v>
      </c>
    </row>
    <row r="250" s="2" customFormat="1" ht="24.15" customHeight="1">
      <c r="A250" s="41"/>
      <c r="B250" s="42"/>
      <c r="C250" s="207" t="s">
        <v>332</v>
      </c>
      <c r="D250" s="207" t="s">
        <v>135</v>
      </c>
      <c r="E250" s="208" t="s">
        <v>333</v>
      </c>
      <c r="F250" s="209" t="s">
        <v>334</v>
      </c>
      <c r="G250" s="210" t="s">
        <v>153</v>
      </c>
      <c r="H250" s="211">
        <v>53.655000000000001</v>
      </c>
      <c r="I250" s="212"/>
      <c r="J250" s="213">
        <f>ROUND(I250*H250,2)</f>
        <v>0</v>
      </c>
      <c r="K250" s="209" t="s">
        <v>19</v>
      </c>
      <c r="L250" s="47"/>
      <c r="M250" s="214" t="s">
        <v>19</v>
      </c>
      <c r="N250" s="215" t="s">
        <v>40</v>
      </c>
      <c r="O250" s="87"/>
      <c r="P250" s="216">
        <f>O250*H250</f>
        <v>0</v>
      </c>
      <c r="Q250" s="216">
        <v>0.0077999999999999996</v>
      </c>
      <c r="R250" s="216">
        <f>Q250*H250</f>
        <v>0.41850899999999996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270</v>
      </c>
      <c r="AT250" s="218" t="s">
        <v>135</v>
      </c>
      <c r="AU250" s="218" t="s">
        <v>79</v>
      </c>
      <c r="AY250" s="20" t="s">
        <v>132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77</v>
      </c>
      <c r="BK250" s="219">
        <f>ROUND(I250*H250,2)</f>
        <v>0</v>
      </c>
      <c r="BL250" s="20" t="s">
        <v>270</v>
      </c>
      <c r="BM250" s="218" t="s">
        <v>335</v>
      </c>
    </row>
    <row r="251" s="2" customFormat="1">
      <c r="A251" s="41"/>
      <c r="B251" s="42"/>
      <c r="C251" s="43"/>
      <c r="D251" s="220" t="s">
        <v>142</v>
      </c>
      <c r="E251" s="43"/>
      <c r="F251" s="221" t="s">
        <v>336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142</v>
      </c>
      <c r="AU251" s="20" t="s">
        <v>79</v>
      </c>
    </row>
    <row r="252" s="2" customFormat="1">
      <c r="A252" s="41"/>
      <c r="B252" s="42"/>
      <c r="C252" s="43"/>
      <c r="D252" s="220" t="s">
        <v>337</v>
      </c>
      <c r="E252" s="43"/>
      <c r="F252" s="269" t="s">
        <v>338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337</v>
      </c>
      <c r="AU252" s="20" t="s">
        <v>79</v>
      </c>
    </row>
    <row r="253" s="13" customFormat="1">
      <c r="A253" s="13"/>
      <c r="B253" s="227"/>
      <c r="C253" s="228"/>
      <c r="D253" s="220" t="s">
        <v>146</v>
      </c>
      <c r="E253" s="229" t="s">
        <v>19</v>
      </c>
      <c r="F253" s="230" t="s">
        <v>339</v>
      </c>
      <c r="G253" s="228"/>
      <c r="H253" s="231">
        <v>53.655000000000001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146</v>
      </c>
      <c r="AU253" s="237" t="s">
        <v>79</v>
      </c>
      <c r="AV253" s="13" t="s">
        <v>79</v>
      </c>
      <c r="AW253" s="13" t="s">
        <v>31</v>
      </c>
      <c r="AX253" s="13" t="s">
        <v>77</v>
      </c>
      <c r="AY253" s="237" t="s">
        <v>132</v>
      </c>
    </row>
    <row r="254" s="2" customFormat="1" ht="21.75" customHeight="1">
      <c r="A254" s="41"/>
      <c r="B254" s="42"/>
      <c r="C254" s="207" t="s">
        <v>340</v>
      </c>
      <c r="D254" s="207" t="s">
        <v>135</v>
      </c>
      <c r="E254" s="208" t="s">
        <v>341</v>
      </c>
      <c r="F254" s="209" t="s">
        <v>342</v>
      </c>
      <c r="G254" s="210" t="s">
        <v>194</v>
      </c>
      <c r="H254" s="211">
        <v>8.5999999999999996</v>
      </c>
      <c r="I254" s="212"/>
      <c r="J254" s="213">
        <f>ROUND(I254*H254,2)</f>
        <v>0</v>
      </c>
      <c r="K254" s="209" t="s">
        <v>139</v>
      </c>
      <c r="L254" s="47"/>
      <c r="M254" s="214" t="s">
        <v>19</v>
      </c>
      <c r="N254" s="215" t="s">
        <v>40</v>
      </c>
      <c r="O254" s="87"/>
      <c r="P254" s="216">
        <f>O254*H254</f>
        <v>0</v>
      </c>
      <c r="Q254" s="216">
        <v>0.00059999999999999995</v>
      </c>
      <c r="R254" s="216">
        <f>Q254*H254</f>
        <v>0.0051599999999999997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270</v>
      </c>
      <c r="AT254" s="218" t="s">
        <v>135</v>
      </c>
      <c r="AU254" s="218" t="s">
        <v>79</v>
      </c>
      <c r="AY254" s="20" t="s">
        <v>132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77</v>
      </c>
      <c r="BK254" s="219">
        <f>ROUND(I254*H254,2)</f>
        <v>0</v>
      </c>
      <c r="BL254" s="20" t="s">
        <v>270</v>
      </c>
      <c r="BM254" s="218" t="s">
        <v>343</v>
      </c>
    </row>
    <row r="255" s="2" customFormat="1">
      <c r="A255" s="41"/>
      <c r="B255" s="42"/>
      <c r="C255" s="43"/>
      <c r="D255" s="220" t="s">
        <v>142</v>
      </c>
      <c r="E255" s="43"/>
      <c r="F255" s="221" t="s">
        <v>344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142</v>
      </c>
      <c r="AU255" s="20" t="s">
        <v>79</v>
      </c>
    </row>
    <row r="256" s="2" customFormat="1">
      <c r="A256" s="41"/>
      <c r="B256" s="42"/>
      <c r="C256" s="43"/>
      <c r="D256" s="225" t="s">
        <v>144</v>
      </c>
      <c r="E256" s="43"/>
      <c r="F256" s="226" t="s">
        <v>345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144</v>
      </c>
      <c r="AU256" s="20" t="s">
        <v>79</v>
      </c>
    </row>
    <row r="257" s="13" customFormat="1">
      <c r="A257" s="13"/>
      <c r="B257" s="227"/>
      <c r="C257" s="228"/>
      <c r="D257" s="220" t="s">
        <v>146</v>
      </c>
      <c r="E257" s="229" t="s">
        <v>19</v>
      </c>
      <c r="F257" s="230" t="s">
        <v>346</v>
      </c>
      <c r="G257" s="228"/>
      <c r="H257" s="231">
        <v>8.5999999999999996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146</v>
      </c>
      <c r="AU257" s="237" t="s">
        <v>79</v>
      </c>
      <c r="AV257" s="13" t="s">
        <v>79</v>
      </c>
      <c r="AW257" s="13" t="s">
        <v>31</v>
      </c>
      <c r="AX257" s="13" t="s">
        <v>77</v>
      </c>
      <c r="AY257" s="237" t="s">
        <v>132</v>
      </c>
    </row>
    <row r="258" s="2" customFormat="1" ht="21.75" customHeight="1">
      <c r="A258" s="41"/>
      <c r="B258" s="42"/>
      <c r="C258" s="207" t="s">
        <v>347</v>
      </c>
      <c r="D258" s="207" t="s">
        <v>135</v>
      </c>
      <c r="E258" s="208" t="s">
        <v>348</v>
      </c>
      <c r="F258" s="209" t="s">
        <v>349</v>
      </c>
      <c r="G258" s="210" t="s">
        <v>194</v>
      </c>
      <c r="H258" s="211">
        <v>18.699999999999999</v>
      </c>
      <c r="I258" s="212"/>
      <c r="J258" s="213">
        <f>ROUND(I258*H258,2)</f>
        <v>0</v>
      </c>
      <c r="K258" s="209" t="s">
        <v>139</v>
      </c>
      <c r="L258" s="47"/>
      <c r="M258" s="214" t="s">
        <v>19</v>
      </c>
      <c r="N258" s="215" t="s">
        <v>40</v>
      </c>
      <c r="O258" s="87"/>
      <c r="P258" s="216">
        <f>O258*H258</f>
        <v>0</v>
      </c>
      <c r="Q258" s="216">
        <v>0.0015</v>
      </c>
      <c r="R258" s="216">
        <f>Q258*H258</f>
        <v>0.028049999999999999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270</v>
      </c>
      <c r="AT258" s="218" t="s">
        <v>135</v>
      </c>
      <c r="AU258" s="218" t="s">
        <v>79</v>
      </c>
      <c r="AY258" s="20" t="s">
        <v>132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77</v>
      </c>
      <c r="BK258" s="219">
        <f>ROUND(I258*H258,2)</f>
        <v>0</v>
      </c>
      <c r="BL258" s="20" t="s">
        <v>270</v>
      </c>
      <c r="BM258" s="218" t="s">
        <v>350</v>
      </c>
    </row>
    <row r="259" s="2" customFormat="1">
      <c r="A259" s="41"/>
      <c r="B259" s="42"/>
      <c r="C259" s="43"/>
      <c r="D259" s="220" t="s">
        <v>142</v>
      </c>
      <c r="E259" s="43"/>
      <c r="F259" s="221" t="s">
        <v>351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142</v>
      </c>
      <c r="AU259" s="20" t="s">
        <v>79</v>
      </c>
    </row>
    <row r="260" s="2" customFormat="1">
      <c r="A260" s="41"/>
      <c r="B260" s="42"/>
      <c r="C260" s="43"/>
      <c r="D260" s="225" t="s">
        <v>144</v>
      </c>
      <c r="E260" s="43"/>
      <c r="F260" s="226" t="s">
        <v>352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144</v>
      </c>
      <c r="AU260" s="20" t="s">
        <v>79</v>
      </c>
    </row>
    <row r="261" s="13" customFormat="1">
      <c r="A261" s="13"/>
      <c r="B261" s="227"/>
      <c r="C261" s="228"/>
      <c r="D261" s="220" t="s">
        <v>146</v>
      </c>
      <c r="E261" s="229" t="s">
        <v>19</v>
      </c>
      <c r="F261" s="230" t="s">
        <v>353</v>
      </c>
      <c r="G261" s="228"/>
      <c r="H261" s="231">
        <v>18.699999999999999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146</v>
      </c>
      <c r="AU261" s="237" t="s">
        <v>79</v>
      </c>
      <c r="AV261" s="13" t="s">
        <v>79</v>
      </c>
      <c r="AW261" s="13" t="s">
        <v>31</v>
      </c>
      <c r="AX261" s="13" t="s">
        <v>77</v>
      </c>
      <c r="AY261" s="237" t="s">
        <v>132</v>
      </c>
    </row>
    <row r="262" s="2" customFormat="1" ht="21.75" customHeight="1">
      <c r="A262" s="41"/>
      <c r="B262" s="42"/>
      <c r="C262" s="207" t="s">
        <v>354</v>
      </c>
      <c r="D262" s="207" t="s">
        <v>135</v>
      </c>
      <c r="E262" s="208" t="s">
        <v>355</v>
      </c>
      <c r="F262" s="209" t="s">
        <v>356</v>
      </c>
      <c r="G262" s="210" t="s">
        <v>194</v>
      </c>
      <c r="H262" s="211">
        <v>8.4000000000000004</v>
      </c>
      <c r="I262" s="212"/>
      <c r="J262" s="213">
        <f>ROUND(I262*H262,2)</f>
        <v>0</v>
      </c>
      <c r="K262" s="209" t="s">
        <v>139</v>
      </c>
      <c r="L262" s="47"/>
      <c r="M262" s="214" t="s">
        <v>19</v>
      </c>
      <c r="N262" s="215" t="s">
        <v>40</v>
      </c>
      <c r="O262" s="87"/>
      <c r="P262" s="216">
        <f>O262*H262</f>
        <v>0</v>
      </c>
      <c r="Q262" s="216">
        <v>0.0015</v>
      </c>
      <c r="R262" s="216">
        <f>Q262*H262</f>
        <v>0.0126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270</v>
      </c>
      <c r="AT262" s="218" t="s">
        <v>135</v>
      </c>
      <c r="AU262" s="218" t="s">
        <v>79</v>
      </c>
      <c r="AY262" s="20" t="s">
        <v>132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77</v>
      </c>
      <c r="BK262" s="219">
        <f>ROUND(I262*H262,2)</f>
        <v>0</v>
      </c>
      <c r="BL262" s="20" t="s">
        <v>270</v>
      </c>
      <c r="BM262" s="218" t="s">
        <v>357</v>
      </c>
    </row>
    <row r="263" s="2" customFormat="1">
      <c r="A263" s="41"/>
      <c r="B263" s="42"/>
      <c r="C263" s="43"/>
      <c r="D263" s="220" t="s">
        <v>142</v>
      </c>
      <c r="E263" s="43"/>
      <c r="F263" s="221" t="s">
        <v>358</v>
      </c>
      <c r="G263" s="43"/>
      <c r="H263" s="43"/>
      <c r="I263" s="222"/>
      <c r="J263" s="43"/>
      <c r="K263" s="43"/>
      <c r="L263" s="47"/>
      <c r="M263" s="223"/>
      <c r="N263" s="22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142</v>
      </c>
      <c r="AU263" s="20" t="s">
        <v>79</v>
      </c>
    </row>
    <row r="264" s="2" customFormat="1">
      <c r="A264" s="41"/>
      <c r="B264" s="42"/>
      <c r="C264" s="43"/>
      <c r="D264" s="225" t="s">
        <v>144</v>
      </c>
      <c r="E264" s="43"/>
      <c r="F264" s="226" t="s">
        <v>359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79</v>
      </c>
    </row>
    <row r="265" s="13" customFormat="1">
      <c r="A265" s="13"/>
      <c r="B265" s="227"/>
      <c r="C265" s="228"/>
      <c r="D265" s="220" t="s">
        <v>146</v>
      </c>
      <c r="E265" s="229" t="s">
        <v>19</v>
      </c>
      <c r="F265" s="230" t="s">
        <v>360</v>
      </c>
      <c r="G265" s="228"/>
      <c r="H265" s="231">
        <v>8.4000000000000004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146</v>
      </c>
      <c r="AU265" s="237" t="s">
        <v>79</v>
      </c>
      <c r="AV265" s="13" t="s">
        <v>79</v>
      </c>
      <c r="AW265" s="13" t="s">
        <v>31</v>
      </c>
      <c r="AX265" s="13" t="s">
        <v>77</v>
      </c>
      <c r="AY265" s="237" t="s">
        <v>132</v>
      </c>
    </row>
    <row r="266" s="2" customFormat="1" ht="21.75" customHeight="1">
      <c r="A266" s="41"/>
      <c r="B266" s="42"/>
      <c r="C266" s="207" t="s">
        <v>361</v>
      </c>
      <c r="D266" s="207" t="s">
        <v>135</v>
      </c>
      <c r="E266" s="208" t="s">
        <v>362</v>
      </c>
      <c r="F266" s="209" t="s">
        <v>363</v>
      </c>
      <c r="G266" s="210" t="s">
        <v>194</v>
      </c>
      <c r="H266" s="211">
        <v>8.5999999999999996</v>
      </c>
      <c r="I266" s="212"/>
      <c r="J266" s="213">
        <f>ROUND(I266*H266,2)</f>
        <v>0</v>
      </c>
      <c r="K266" s="209" t="s">
        <v>139</v>
      </c>
      <c r="L266" s="47"/>
      <c r="M266" s="214" t="s">
        <v>19</v>
      </c>
      <c r="N266" s="215" t="s">
        <v>40</v>
      </c>
      <c r="O266" s="87"/>
      <c r="P266" s="216">
        <f>O266*H266</f>
        <v>0</v>
      </c>
      <c r="Q266" s="216">
        <v>0.00054000000000000001</v>
      </c>
      <c r="R266" s="216">
        <f>Q266*H266</f>
        <v>0.0046439999999999997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270</v>
      </c>
      <c r="AT266" s="218" t="s">
        <v>135</v>
      </c>
      <c r="AU266" s="218" t="s">
        <v>79</v>
      </c>
      <c r="AY266" s="20" t="s">
        <v>132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77</v>
      </c>
      <c r="BK266" s="219">
        <f>ROUND(I266*H266,2)</f>
        <v>0</v>
      </c>
      <c r="BL266" s="20" t="s">
        <v>270</v>
      </c>
      <c r="BM266" s="218" t="s">
        <v>364</v>
      </c>
    </row>
    <row r="267" s="2" customFormat="1">
      <c r="A267" s="41"/>
      <c r="B267" s="42"/>
      <c r="C267" s="43"/>
      <c r="D267" s="220" t="s">
        <v>142</v>
      </c>
      <c r="E267" s="43"/>
      <c r="F267" s="221" t="s">
        <v>365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142</v>
      </c>
      <c r="AU267" s="20" t="s">
        <v>79</v>
      </c>
    </row>
    <row r="268" s="2" customFormat="1">
      <c r="A268" s="41"/>
      <c r="B268" s="42"/>
      <c r="C268" s="43"/>
      <c r="D268" s="225" t="s">
        <v>144</v>
      </c>
      <c r="E268" s="43"/>
      <c r="F268" s="226" t="s">
        <v>366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144</v>
      </c>
      <c r="AU268" s="20" t="s">
        <v>79</v>
      </c>
    </row>
    <row r="269" s="13" customFormat="1">
      <c r="A269" s="13"/>
      <c r="B269" s="227"/>
      <c r="C269" s="228"/>
      <c r="D269" s="220" t="s">
        <v>146</v>
      </c>
      <c r="E269" s="229" t="s">
        <v>19</v>
      </c>
      <c r="F269" s="230" t="s">
        <v>367</v>
      </c>
      <c r="G269" s="228"/>
      <c r="H269" s="231">
        <v>8.5999999999999996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146</v>
      </c>
      <c r="AU269" s="237" t="s">
        <v>79</v>
      </c>
      <c r="AV269" s="13" t="s">
        <v>79</v>
      </c>
      <c r="AW269" s="13" t="s">
        <v>31</v>
      </c>
      <c r="AX269" s="13" t="s">
        <v>77</v>
      </c>
      <c r="AY269" s="237" t="s">
        <v>132</v>
      </c>
    </row>
    <row r="270" s="2" customFormat="1" ht="21.75" customHeight="1">
      <c r="A270" s="41"/>
      <c r="B270" s="42"/>
      <c r="C270" s="207" t="s">
        <v>368</v>
      </c>
      <c r="D270" s="207" t="s">
        <v>135</v>
      </c>
      <c r="E270" s="208" t="s">
        <v>369</v>
      </c>
      <c r="F270" s="209" t="s">
        <v>370</v>
      </c>
      <c r="G270" s="210" t="s">
        <v>194</v>
      </c>
      <c r="H270" s="211">
        <v>8.5999999999999996</v>
      </c>
      <c r="I270" s="212"/>
      <c r="J270" s="213">
        <f>ROUND(I270*H270,2)</f>
        <v>0</v>
      </c>
      <c r="K270" s="209" t="s">
        <v>139</v>
      </c>
      <c r="L270" s="47"/>
      <c r="M270" s="214" t="s">
        <v>19</v>
      </c>
      <c r="N270" s="215" t="s">
        <v>40</v>
      </c>
      <c r="O270" s="87"/>
      <c r="P270" s="216">
        <f>O270*H270</f>
        <v>0</v>
      </c>
      <c r="Q270" s="216">
        <v>0.00054000000000000001</v>
      </c>
      <c r="R270" s="216">
        <f>Q270*H270</f>
        <v>0.0046439999999999997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270</v>
      </c>
      <c r="AT270" s="218" t="s">
        <v>135</v>
      </c>
      <c r="AU270" s="218" t="s">
        <v>79</v>
      </c>
      <c r="AY270" s="20" t="s">
        <v>132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77</v>
      </c>
      <c r="BK270" s="219">
        <f>ROUND(I270*H270,2)</f>
        <v>0</v>
      </c>
      <c r="BL270" s="20" t="s">
        <v>270</v>
      </c>
      <c r="BM270" s="218" t="s">
        <v>371</v>
      </c>
    </row>
    <row r="271" s="2" customFormat="1">
      <c r="A271" s="41"/>
      <c r="B271" s="42"/>
      <c r="C271" s="43"/>
      <c r="D271" s="220" t="s">
        <v>142</v>
      </c>
      <c r="E271" s="43"/>
      <c r="F271" s="221" t="s">
        <v>372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142</v>
      </c>
      <c r="AU271" s="20" t="s">
        <v>79</v>
      </c>
    </row>
    <row r="272" s="2" customFormat="1">
      <c r="A272" s="41"/>
      <c r="B272" s="42"/>
      <c r="C272" s="43"/>
      <c r="D272" s="225" t="s">
        <v>144</v>
      </c>
      <c r="E272" s="43"/>
      <c r="F272" s="226" t="s">
        <v>373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144</v>
      </c>
      <c r="AU272" s="20" t="s">
        <v>79</v>
      </c>
    </row>
    <row r="273" s="13" customFormat="1">
      <c r="A273" s="13"/>
      <c r="B273" s="227"/>
      <c r="C273" s="228"/>
      <c r="D273" s="220" t="s">
        <v>146</v>
      </c>
      <c r="E273" s="229" t="s">
        <v>19</v>
      </c>
      <c r="F273" s="230" t="s">
        <v>374</v>
      </c>
      <c r="G273" s="228"/>
      <c r="H273" s="231">
        <v>8.5999999999999996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146</v>
      </c>
      <c r="AU273" s="237" t="s">
        <v>79</v>
      </c>
      <c r="AV273" s="13" t="s">
        <v>79</v>
      </c>
      <c r="AW273" s="13" t="s">
        <v>31</v>
      </c>
      <c r="AX273" s="13" t="s">
        <v>77</v>
      </c>
      <c r="AY273" s="237" t="s">
        <v>132</v>
      </c>
    </row>
    <row r="274" s="2" customFormat="1" ht="16.5" customHeight="1">
      <c r="A274" s="41"/>
      <c r="B274" s="42"/>
      <c r="C274" s="207" t="s">
        <v>375</v>
      </c>
      <c r="D274" s="207" t="s">
        <v>135</v>
      </c>
      <c r="E274" s="208" t="s">
        <v>376</v>
      </c>
      <c r="F274" s="209" t="s">
        <v>377</v>
      </c>
      <c r="G274" s="210" t="s">
        <v>308</v>
      </c>
      <c r="H274" s="211">
        <v>0.47399999999999998</v>
      </c>
      <c r="I274" s="212"/>
      <c r="J274" s="213">
        <f>ROUND(I274*H274,2)</f>
        <v>0</v>
      </c>
      <c r="K274" s="209" t="s">
        <v>139</v>
      </c>
      <c r="L274" s="47"/>
      <c r="M274" s="214" t="s">
        <v>19</v>
      </c>
      <c r="N274" s="215" t="s">
        <v>40</v>
      </c>
      <c r="O274" s="87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270</v>
      </c>
      <c r="AT274" s="218" t="s">
        <v>135</v>
      </c>
      <c r="AU274" s="218" t="s">
        <v>79</v>
      </c>
      <c r="AY274" s="20" t="s">
        <v>132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77</v>
      </c>
      <c r="BK274" s="219">
        <f>ROUND(I274*H274,2)</f>
        <v>0</v>
      </c>
      <c r="BL274" s="20" t="s">
        <v>270</v>
      </c>
      <c r="BM274" s="218" t="s">
        <v>378</v>
      </c>
    </row>
    <row r="275" s="2" customFormat="1">
      <c r="A275" s="41"/>
      <c r="B275" s="42"/>
      <c r="C275" s="43"/>
      <c r="D275" s="220" t="s">
        <v>142</v>
      </c>
      <c r="E275" s="43"/>
      <c r="F275" s="221" t="s">
        <v>379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142</v>
      </c>
      <c r="AU275" s="20" t="s">
        <v>79</v>
      </c>
    </row>
    <row r="276" s="2" customFormat="1">
      <c r="A276" s="41"/>
      <c r="B276" s="42"/>
      <c r="C276" s="43"/>
      <c r="D276" s="225" t="s">
        <v>144</v>
      </c>
      <c r="E276" s="43"/>
      <c r="F276" s="226" t="s">
        <v>380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144</v>
      </c>
      <c r="AU276" s="20" t="s">
        <v>79</v>
      </c>
    </row>
    <row r="277" s="12" customFormat="1" ht="22.8" customHeight="1">
      <c r="A277" s="12"/>
      <c r="B277" s="191"/>
      <c r="C277" s="192"/>
      <c r="D277" s="193" t="s">
        <v>68</v>
      </c>
      <c r="E277" s="205" t="s">
        <v>381</v>
      </c>
      <c r="F277" s="205" t="s">
        <v>382</v>
      </c>
      <c r="G277" s="192"/>
      <c r="H277" s="192"/>
      <c r="I277" s="195"/>
      <c r="J277" s="206">
        <f>BK277</f>
        <v>0</v>
      </c>
      <c r="K277" s="192"/>
      <c r="L277" s="197"/>
      <c r="M277" s="198"/>
      <c r="N277" s="199"/>
      <c r="O277" s="199"/>
      <c r="P277" s="200">
        <f>SUM(P278:P293)</f>
        <v>0</v>
      </c>
      <c r="Q277" s="199"/>
      <c r="R277" s="200">
        <f>SUM(R278:R293)</f>
        <v>1.5364375000000001</v>
      </c>
      <c r="S277" s="199"/>
      <c r="T277" s="201">
        <f>SUM(T278:T293)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2" t="s">
        <v>79</v>
      </c>
      <c r="AT277" s="203" t="s">
        <v>68</v>
      </c>
      <c r="AU277" s="203" t="s">
        <v>77</v>
      </c>
      <c r="AY277" s="202" t="s">
        <v>132</v>
      </c>
      <c r="BK277" s="204">
        <f>SUM(BK278:BK293)</f>
        <v>0</v>
      </c>
    </row>
    <row r="278" s="2" customFormat="1" ht="16.5" customHeight="1">
      <c r="A278" s="41"/>
      <c r="B278" s="42"/>
      <c r="C278" s="207" t="s">
        <v>383</v>
      </c>
      <c r="D278" s="207" t="s">
        <v>135</v>
      </c>
      <c r="E278" s="208" t="s">
        <v>384</v>
      </c>
      <c r="F278" s="209" t="s">
        <v>385</v>
      </c>
      <c r="G278" s="210" t="s">
        <v>153</v>
      </c>
      <c r="H278" s="211">
        <v>185.48500000000001</v>
      </c>
      <c r="I278" s="212"/>
      <c r="J278" s="213">
        <f>ROUND(I278*H278,2)</f>
        <v>0</v>
      </c>
      <c r="K278" s="209" t="s">
        <v>139</v>
      </c>
      <c r="L278" s="47"/>
      <c r="M278" s="214" t="s">
        <v>19</v>
      </c>
      <c r="N278" s="215" t="s">
        <v>40</v>
      </c>
      <c r="O278" s="87"/>
      <c r="P278" s="216">
        <f>O278*H278</f>
        <v>0</v>
      </c>
      <c r="Q278" s="216">
        <v>0.00029999999999999997</v>
      </c>
      <c r="R278" s="216">
        <f>Q278*H278</f>
        <v>0.055645500000000001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270</v>
      </c>
      <c r="AT278" s="218" t="s">
        <v>135</v>
      </c>
      <c r="AU278" s="218" t="s">
        <v>79</v>
      </c>
      <c r="AY278" s="20" t="s">
        <v>132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20" t="s">
        <v>77</v>
      </c>
      <c r="BK278" s="219">
        <f>ROUND(I278*H278,2)</f>
        <v>0</v>
      </c>
      <c r="BL278" s="20" t="s">
        <v>270</v>
      </c>
      <c r="BM278" s="218" t="s">
        <v>386</v>
      </c>
    </row>
    <row r="279" s="2" customFormat="1">
      <c r="A279" s="41"/>
      <c r="B279" s="42"/>
      <c r="C279" s="43"/>
      <c r="D279" s="220" t="s">
        <v>142</v>
      </c>
      <c r="E279" s="43"/>
      <c r="F279" s="221" t="s">
        <v>387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142</v>
      </c>
      <c r="AU279" s="20" t="s">
        <v>79</v>
      </c>
    </row>
    <row r="280" s="2" customFormat="1">
      <c r="A280" s="41"/>
      <c r="B280" s="42"/>
      <c r="C280" s="43"/>
      <c r="D280" s="225" t="s">
        <v>144</v>
      </c>
      <c r="E280" s="43"/>
      <c r="F280" s="226" t="s">
        <v>388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144</v>
      </c>
      <c r="AU280" s="20" t="s">
        <v>79</v>
      </c>
    </row>
    <row r="281" s="14" customFormat="1">
      <c r="A281" s="14"/>
      <c r="B281" s="238"/>
      <c r="C281" s="239"/>
      <c r="D281" s="220" t="s">
        <v>146</v>
      </c>
      <c r="E281" s="240" t="s">
        <v>19</v>
      </c>
      <c r="F281" s="241" t="s">
        <v>150</v>
      </c>
      <c r="G281" s="239"/>
      <c r="H281" s="242">
        <v>185.48500000000001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146</v>
      </c>
      <c r="AU281" s="248" t="s">
        <v>79</v>
      </c>
      <c r="AV281" s="14" t="s">
        <v>140</v>
      </c>
      <c r="AW281" s="14" t="s">
        <v>31</v>
      </c>
      <c r="AX281" s="14" t="s">
        <v>69</v>
      </c>
      <c r="AY281" s="248" t="s">
        <v>132</v>
      </c>
    </row>
    <row r="282" s="2" customFormat="1" ht="16.5" customHeight="1">
      <c r="A282" s="41"/>
      <c r="B282" s="42"/>
      <c r="C282" s="259" t="s">
        <v>389</v>
      </c>
      <c r="D282" s="259" t="s">
        <v>215</v>
      </c>
      <c r="E282" s="260" t="s">
        <v>390</v>
      </c>
      <c r="F282" s="261" t="s">
        <v>391</v>
      </c>
      <c r="G282" s="262" t="s">
        <v>153</v>
      </c>
      <c r="H282" s="263">
        <v>160.94900000000001</v>
      </c>
      <c r="I282" s="264"/>
      <c r="J282" s="265">
        <f>ROUND(I282*H282,2)</f>
        <v>0</v>
      </c>
      <c r="K282" s="261" t="s">
        <v>139</v>
      </c>
      <c r="L282" s="266"/>
      <c r="M282" s="267" t="s">
        <v>19</v>
      </c>
      <c r="N282" s="268" t="s">
        <v>40</v>
      </c>
      <c r="O282" s="87"/>
      <c r="P282" s="216">
        <f>O282*H282</f>
        <v>0</v>
      </c>
      <c r="Q282" s="216">
        <v>0.0080000000000000002</v>
      </c>
      <c r="R282" s="216">
        <f>Q282*H282</f>
        <v>1.2875920000000001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392</v>
      </c>
      <c r="AT282" s="218" t="s">
        <v>215</v>
      </c>
      <c r="AU282" s="218" t="s">
        <v>79</v>
      </c>
      <c r="AY282" s="20" t="s">
        <v>132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20" t="s">
        <v>77</v>
      </c>
      <c r="BK282" s="219">
        <f>ROUND(I282*H282,2)</f>
        <v>0</v>
      </c>
      <c r="BL282" s="20" t="s">
        <v>270</v>
      </c>
      <c r="BM282" s="218" t="s">
        <v>393</v>
      </c>
    </row>
    <row r="283" s="2" customFormat="1">
      <c r="A283" s="41"/>
      <c r="B283" s="42"/>
      <c r="C283" s="43"/>
      <c r="D283" s="220" t="s">
        <v>142</v>
      </c>
      <c r="E283" s="43"/>
      <c r="F283" s="221" t="s">
        <v>391</v>
      </c>
      <c r="G283" s="43"/>
      <c r="H283" s="43"/>
      <c r="I283" s="222"/>
      <c r="J283" s="43"/>
      <c r="K283" s="43"/>
      <c r="L283" s="47"/>
      <c r="M283" s="223"/>
      <c r="N283" s="22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142</v>
      </c>
      <c r="AU283" s="20" t="s">
        <v>79</v>
      </c>
    </row>
    <row r="284" s="13" customFormat="1">
      <c r="A284" s="13"/>
      <c r="B284" s="227"/>
      <c r="C284" s="228"/>
      <c r="D284" s="220" t="s">
        <v>146</v>
      </c>
      <c r="E284" s="229" t="s">
        <v>19</v>
      </c>
      <c r="F284" s="230" t="s">
        <v>394</v>
      </c>
      <c r="G284" s="228"/>
      <c r="H284" s="231">
        <v>153.285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146</v>
      </c>
      <c r="AU284" s="237" t="s">
        <v>79</v>
      </c>
      <c r="AV284" s="13" t="s">
        <v>79</v>
      </c>
      <c r="AW284" s="13" t="s">
        <v>31</v>
      </c>
      <c r="AX284" s="13" t="s">
        <v>77</v>
      </c>
      <c r="AY284" s="237" t="s">
        <v>132</v>
      </c>
    </row>
    <row r="285" s="13" customFormat="1">
      <c r="A285" s="13"/>
      <c r="B285" s="227"/>
      <c r="C285" s="228"/>
      <c r="D285" s="220" t="s">
        <v>146</v>
      </c>
      <c r="E285" s="228"/>
      <c r="F285" s="230" t="s">
        <v>395</v>
      </c>
      <c r="G285" s="228"/>
      <c r="H285" s="231">
        <v>160.94900000000001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146</v>
      </c>
      <c r="AU285" s="237" t="s">
        <v>79</v>
      </c>
      <c r="AV285" s="13" t="s">
        <v>79</v>
      </c>
      <c r="AW285" s="13" t="s">
        <v>4</v>
      </c>
      <c r="AX285" s="13" t="s">
        <v>77</v>
      </c>
      <c r="AY285" s="237" t="s">
        <v>132</v>
      </c>
    </row>
    <row r="286" s="2" customFormat="1" ht="16.5" customHeight="1">
      <c r="A286" s="41"/>
      <c r="B286" s="42"/>
      <c r="C286" s="259" t="s">
        <v>392</v>
      </c>
      <c r="D286" s="259" t="s">
        <v>215</v>
      </c>
      <c r="E286" s="260" t="s">
        <v>396</v>
      </c>
      <c r="F286" s="261" t="s">
        <v>397</v>
      </c>
      <c r="G286" s="262" t="s">
        <v>153</v>
      </c>
      <c r="H286" s="263">
        <v>32.200000000000003</v>
      </c>
      <c r="I286" s="264"/>
      <c r="J286" s="265">
        <f>ROUND(I286*H286,2)</f>
        <v>0</v>
      </c>
      <c r="K286" s="261" t="s">
        <v>139</v>
      </c>
      <c r="L286" s="266"/>
      <c r="M286" s="267" t="s">
        <v>19</v>
      </c>
      <c r="N286" s="268" t="s">
        <v>40</v>
      </c>
      <c r="O286" s="87"/>
      <c r="P286" s="216">
        <f>O286*H286</f>
        <v>0</v>
      </c>
      <c r="Q286" s="216">
        <v>0.0060000000000000001</v>
      </c>
      <c r="R286" s="216">
        <f>Q286*H286</f>
        <v>0.19320000000000001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392</v>
      </c>
      <c r="AT286" s="218" t="s">
        <v>215</v>
      </c>
      <c r="AU286" s="218" t="s">
        <v>79</v>
      </c>
      <c r="AY286" s="20" t="s">
        <v>132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77</v>
      </c>
      <c r="BK286" s="219">
        <f>ROUND(I286*H286,2)</f>
        <v>0</v>
      </c>
      <c r="BL286" s="20" t="s">
        <v>270</v>
      </c>
      <c r="BM286" s="218" t="s">
        <v>398</v>
      </c>
    </row>
    <row r="287" s="2" customFormat="1">
      <c r="A287" s="41"/>
      <c r="B287" s="42"/>
      <c r="C287" s="43"/>
      <c r="D287" s="220" t="s">
        <v>142</v>
      </c>
      <c r="E287" s="43"/>
      <c r="F287" s="221" t="s">
        <v>397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142</v>
      </c>
      <c r="AU287" s="20" t="s">
        <v>79</v>
      </c>
    </row>
    <row r="288" s="15" customFormat="1">
      <c r="A288" s="15"/>
      <c r="B288" s="249"/>
      <c r="C288" s="250"/>
      <c r="D288" s="220" t="s">
        <v>146</v>
      </c>
      <c r="E288" s="251" t="s">
        <v>19</v>
      </c>
      <c r="F288" s="252" t="s">
        <v>399</v>
      </c>
      <c r="G288" s="250"/>
      <c r="H288" s="251" t="s">
        <v>19</v>
      </c>
      <c r="I288" s="253"/>
      <c r="J288" s="250"/>
      <c r="K288" s="250"/>
      <c r="L288" s="254"/>
      <c r="M288" s="255"/>
      <c r="N288" s="256"/>
      <c r="O288" s="256"/>
      <c r="P288" s="256"/>
      <c r="Q288" s="256"/>
      <c r="R288" s="256"/>
      <c r="S288" s="256"/>
      <c r="T288" s="25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8" t="s">
        <v>146</v>
      </c>
      <c r="AU288" s="258" t="s">
        <v>79</v>
      </c>
      <c r="AV288" s="15" t="s">
        <v>77</v>
      </c>
      <c r="AW288" s="15" t="s">
        <v>31</v>
      </c>
      <c r="AX288" s="15" t="s">
        <v>69</v>
      </c>
      <c r="AY288" s="258" t="s">
        <v>132</v>
      </c>
    </row>
    <row r="289" s="13" customFormat="1">
      <c r="A289" s="13"/>
      <c r="B289" s="227"/>
      <c r="C289" s="228"/>
      <c r="D289" s="220" t="s">
        <v>146</v>
      </c>
      <c r="E289" s="229" t="s">
        <v>19</v>
      </c>
      <c r="F289" s="230" t="s">
        <v>400</v>
      </c>
      <c r="G289" s="228"/>
      <c r="H289" s="231">
        <v>32.200000000000003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146</v>
      </c>
      <c r="AU289" s="237" t="s">
        <v>79</v>
      </c>
      <c r="AV289" s="13" t="s">
        <v>79</v>
      </c>
      <c r="AW289" s="13" t="s">
        <v>31</v>
      </c>
      <c r="AX289" s="13" t="s">
        <v>69</v>
      </c>
      <c r="AY289" s="237" t="s">
        <v>132</v>
      </c>
    </row>
    <row r="290" s="14" customFormat="1">
      <c r="A290" s="14"/>
      <c r="B290" s="238"/>
      <c r="C290" s="239"/>
      <c r="D290" s="220" t="s">
        <v>146</v>
      </c>
      <c r="E290" s="240" t="s">
        <v>19</v>
      </c>
      <c r="F290" s="241" t="s">
        <v>150</v>
      </c>
      <c r="G290" s="239"/>
      <c r="H290" s="242">
        <v>32.200000000000003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146</v>
      </c>
      <c r="AU290" s="248" t="s">
        <v>79</v>
      </c>
      <c r="AV290" s="14" t="s">
        <v>140</v>
      </c>
      <c r="AW290" s="14" t="s">
        <v>31</v>
      </c>
      <c r="AX290" s="14" t="s">
        <v>77</v>
      </c>
      <c r="AY290" s="248" t="s">
        <v>132</v>
      </c>
    </row>
    <row r="291" s="2" customFormat="1" ht="16.5" customHeight="1">
      <c r="A291" s="41"/>
      <c r="B291" s="42"/>
      <c r="C291" s="207" t="s">
        <v>401</v>
      </c>
      <c r="D291" s="207" t="s">
        <v>135</v>
      </c>
      <c r="E291" s="208" t="s">
        <v>402</v>
      </c>
      <c r="F291" s="209" t="s">
        <v>403</v>
      </c>
      <c r="G291" s="210" t="s">
        <v>308</v>
      </c>
      <c r="H291" s="211">
        <v>1.536</v>
      </c>
      <c r="I291" s="212"/>
      <c r="J291" s="213">
        <f>ROUND(I291*H291,2)</f>
        <v>0</v>
      </c>
      <c r="K291" s="209" t="s">
        <v>139</v>
      </c>
      <c r="L291" s="47"/>
      <c r="M291" s="214" t="s">
        <v>19</v>
      </c>
      <c r="N291" s="215" t="s">
        <v>40</v>
      </c>
      <c r="O291" s="87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270</v>
      </c>
      <c r="AT291" s="218" t="s">
        <v>135</v>
      </c>
      <c r="AU291" s="218" t="s">
        <v>79</v>
      </c>
      <c r="AY291" s="20" t="s">
        <v>132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77</v>
      </c>
      <c r="BK291" s="219">
        <f>ROUND(I291*H291,2)</f>
        <v>0</v>
      </c>
      <c r="BL291" s="20" t="s">
        <v>270</v>
      </c>
      <c r="BM291" s="218" t="s">
        <v>404</v>
      </c>
    </row>
    <row r="292" s="2" customFormat="1">
      <c r="A292" s="41"/>
      <c r="B292" s="42"/>
      <c r="C292" s="43"/>
      <c r="D292" s="220" t="s">
        <v>142</v>
      </c>
      <c r="E292" s="43"/>
      <c r="F292" s="221" t="s">
        <v>405</v>
      </c>
      <c r="G292" s="43"/>
      <c r="H292" s="43"/>
      <c r="I292" s="222"/>
      <c r="J292" s="43"/>
      <c r="K292" s="43"/>
      <c r="L292" s="47"/>
      <c r="M292" s="223"/>
      <c r="N292" s="22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142</v>
      </c>
      <c r="AU292" s="20" t="s">
        <v>79</v>
      </c>
    </row>
    <row r="293" s="2" customFormat="1">
      <c r="A293" s="41"/>
      <c r="B293" s="42"/>
      <c r="C293" s="43"/>
      <c r="D293" s="225" t="s">
        <v>144</v>
      </c>
      <c r="E293" s="43"/>
      <c r="F293" s="226" t="s">
        <v>406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144</v>
      </c>
      <c r="AU293" s="20" t="s">
        <v>79</v>
      </c>
    </row>
    <row r="294" s="12" customFormat="1" ht="22.8" customHeight="1">
      <c r="A294" s="12"/>
      <c r="B294" s="191"/>
      <c r="C294" s="192"/>
      <c r="D294" s="193" t="s">
        <v>68</v>
      </c>
      <c r="E294" s="205" t="s">
        <v>407</v>
      </c>
      <c r="F294" s="205" t="s">
        <v>408</v>
      </c>
      <c r="G294" s="192"/>
      <c r="H294" s="192"/>
      <c r="I294" s="195"/>
      <c r="J294" s="206">
        <f>BK294</f>
        <v>0</v>
      </c>
      <c r="K294" s="192"/>
      <c r="L294" s="197"/>
      <c r="M294" s="198"/>
      <c r="N294" s="199"/>
      <c r="O294" s="199"/>
      <c r="P294" s="200">
        <f>SUM(P295:P298)</f>
        <v>0</v>
      </c>
      <c r="Q294" s="199"/>
      <c r="R294" s="200">
        <f>SUM(R295:R298)</f>
        <v>0.00058</v>
      </c>
      <c r="S294" s="199"/>
      <c r="T294" s="201">
        <f>SUM(T295:T298)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2" t="s">
        <v>79</v>
      </c>
      <c r="AT294" s="203" t="s">
        <v>68</v>
      </c>
      <c r="AU294" s="203" t="s">
        <v>77</v>
      </c>
      <c r="AY294" s="202" t="s">
        <v>132</v>
      </c>
      <c r="BK294" s="204">
        <f>SUM(BK295:BK298)</f>
        <v>0</v>
      </c>
    </row>
    <row r="295" s="2" customFormat="1" ht="16.5" customHeight="1">
      <c r="A295" s="41"/>
      <c r="B295" s="42"/>
      <c r="C295" s="207" t="s">
        <v>409</v>
      </c>
      <c r="D295" s="207" t="s">
        <v>135</v>
      </c>
      <c r="E295" s="208" t="s">
        <v>410</v>
      </c>
      <c r="F295" s="209" t="s">
        <v>411</v>
      </c>
      <c r="G295" s="210" t="s">
        <v>412</v>
      </c>
      <c r="H295" s="211">
        <v>2</v>
      </c>
      <c r="I295" s="212"/>
      <c r="J295" s="213">
        <f>ROUND(I295*H295,2)</f>
        <v>0</v>
      </c>
      <c r="K295" s="209" t="s">
        <v>139</v>
      </c>
      <c r="L295" s="47"/>
      <c r="M295" s="214" t="s">
        <v>19</v>
      </c>
      <c r="N295" s="215" t="s">
        <v>40</v>
      </c>
      <c r="O295" s="87"/>
      <c r="P295" s="216">
        <f>O295*H295</f>
        <v>0</v>
      </c>
      <c r="Q295" s="216">
        <v>0.00029</v>
      </c>
      <c r="R295" s="216">
        <f>Q295*H295</f>
        <v>0.00058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270</v>
      </c>
      <c r="AT295" s="218" t="s">
        <v>135</v>
      </c>
      <c r="AU295" s="218" t="s">
        <v>79</v>
      </c>
      <c r="AY295" s="20" t="s">
        <v>132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77</v>
      </c>
      <c r="BK295" s="219">
        <f>ROUND(I295*H295,2)</f>
        <v>0</v>
      </c>
      <c r="BL295" s="20" t="s">
        <v>270</v>
      </c>
      <c r="BM295" s="218" t="s">
        <v>413</v>
      </c>
    </row>
    <row r="296" s="2" customFormat="1">
      <c r="A296" s="41"/>
      <c r="B296" s="42"/>
      <c r="C296" s="43"/>
      <c r="D296" s="220" t="s">
        <v>142</v>
      </c>
      <c r="E296" s="43"/>
      <c r="F296" s="221" t="s">
        <v>414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142</v>
      </c>
      <c r="AU296" s="20" t="s">
        <v>79</v>
      </c>
    </row>
    <row r="297" s="2" customFormat="1">
      <c r="A297" s="41"/>
      <c r="B297" s="42"/>
      <c r="C297" s="43"/>
      <c r="D297" s="225" t="s">
        <v>144</v>
      </c>
      <c r="E297" s="43"/>
      <c r="F297" s="226" t="s">
        <v>415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144</v>
      </c>
      <c r="AU297" s="20" t="s">
        <v>79</v>
      </c>
    </row>
    <row r="298" s="13" customFormat="1">
      <c r="A298" s="13"/>
      <c r="B298" s="227"/>
      <c r="C298" s="228"/>
      <c r="D298" s="220" t="s">
        <v>146</v>
      </c>
      <c r="E298" s="229" t="s">
        <v>19</v>
      </c>
      <c r="F298" s="230" t="s">
        <v>416</v>
      </c>
      <c r="G298" s="228"/>
      <c r="H298" s="231">
        <v>2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146</v>
      </c>
      <c r="AU298" s="237" t="s">
        <v>79</v>
      </c>
      <c r="AV298" s="13" t="s">
        <v>79</v>
      </c>
      <c r="AW298" s="13" t="s">
        <v>31</v>
      </c>
      <c r="AX298" s="13" t="s">
        <v>77</v>
      </c>
      <c r="AY298" s="237" t="s">
        <v>132</v>
      </c>
    </row>
    <row r="299" s="12" customFormat="1" ht="22.8" customHeight="1">
      <c r="A299" s="12"/>
      <c r="B299" s="191"/>
      <c r="C299" s="192"/>
      <c r="D299" s="193" t="s">
        <v>68</v>
      </c>
      <c r="E299" s="205" t="s">
        <v>417</v>
      </c>
      <c r="F299" s="205" t="s">
        <v>418</v>
      </c>
      <c r="G299" s="192"/>
      <c r="H299" s="192"/>
      <c r="I299" s="195"/>
      <c r="J299" s="206">
        <f>BK299</f>
        <v>0</v>
      </c>
      <c r="K299" s="192"/>
      <c r="L299" s="197"/>
      <c r="M299" s="198"/>
      <c r="N299" s="199"/>
      <c r="O299" s="199"/>
      <c r="P299" s="200">
        <f>SUM(P300:P411)</f>
        <v>0</v>
      </c>
      <c r="Q299" s="199"/>
      <c r="R299" s="200">
        <f>SUM(R300:R411)</f>
        <v>9.6079944560000001</v>
      </c>
      <c r="S299" s="199"/>
      <c r="T299" s="201">
        <f>SUM(T300:T411)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2" t="s">
        <v>79</v>
      </c>
      <c r="AT299" s="203" t="s">
        <v>68</v>
      </c>
      <c r="AU299" s="203" t="s">
        <v>77</v>
      </c>
      <c r="AY299" s="202" t="s">
        <v>132</v>
      </c>
      <c r="BK299" s="204">
        <f>SUM(BK300:BK411)</f>
        <v>0</v>
      </c>
    </row>
    <row r="300" s="2" customFormat="1" ht="16.5" customHeight="1">
      <c r="A300" s="41"/>
      <c r="B300" s="42"/>
      <c r="C300" s="207" t="s">
        <v>419</v>
      </c>
      <c r="D300" s="207" t="s">
        <v>135</v>
      </c>
      <c r="E300" s="208" t="s">
        <v>420</v>
      </c>
      <c r="F300" s="209" t="s">
        <v>421</v>
      </c>
      <c r="G300" s="210" t="s">
        <v>138</v>
      </c>
      <c r="H300" s="211">
        <v>0.84199999999999997</v>
      </c>
      <c r="I300" s="212"/>
      <c r="J300" s="213">
        <f>ROUND(I300*H300,2)</f>
        <v>0</v>
      </c>
      <c r="K300" s="209" t="s">
        <v>139</v>
      </c>
      <c r="L300" s="47"/>
      <c r="M300" s="214" t="s">
        <v>19</v>
      </c>
      <c r="N300" s="215" t="s">
        <v>40</v>
      </c>
      <c r="O300" s="87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270</v>
      </c>
      <c r="AT300" s="218" t="s">
        <v>135</v>
      </c>
      <c r="AU300" s="218" t="s">
        <v>79</v>
      </c>
      <c r="AY300" s="20" t="s">
        <v>132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77</v>
      </c>
      <c r="BK300" s="219">
        <f>ROUND(I300*H300,2)</f>
        <v>0</v>
      </c>
      <c r="BL300" s="20" t="s">
        <v>270</v>
      </c>
      <c r="BM300" s="218" t="s">
        <v>422</v>
      </c>
    </row>
    <row r="301" s="2" customFormat="1">
      <c r="A301" s="41"/>
      <c r="B301" s="42"/>
      <c r="C301" s="43"/>
      <c r="D301" s="220" t="s">
        <v>142</v>
      </c>
      <c r="E301" s="43"/>
      <c r="F301" s="221" t="s">
        <v>423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142</v>
      </c>
      <c r="AU301" s="20" t="s">
        <v>79</v>
      </c>
    </row>
    <row r="302" s="2" customFormat="1">
      <c r="A302" s="41"/>
      <c r="B302" s="42"/>
      <c r="C302" s="43"/>
      <c r="D302" s="225" t="s">
        <v>144</v>
      </c>
      <c r="E302" s="43"/>
      <c r="F302" s="226" t="s">
        <v>424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144</v>
      </c>
      <c r="AU302" s="20" t="s">
        <v>79</v>
      </c>
    </row>
    <row r="303" s="13" customFormat="1">
      <c r="A303" s="13"/>
      <c r="B303" s="227"/>
      <c r="C303" s="228"/>
      <c r="D303" s="220" t="s">
        <v>146</v>
      </c>
      <c r="E303" s="229" t="s">
        <v>19</v>
      </c>
      <c r="F303" s="230" t="s">
        <v>425</v>
      </c>
      <c r="G303" s="228"/>
      <c r="H303" s="231">
        <v>0.25900000000000001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146</v>
      </c>
      <c r="AU303" s="237" t="s">
        <v>79</v>
      </c>
      <c r="AV303" s="13" t="s">
        <v>79</v>
      </c>
      <c r="AW303" s="13" t="s">
        <v>31</v>
      </c>
      <c r="AX303" s="13" t="s">
        <v>69</v>
      </c>
      <c r="AY303" s="237" t="s">
        <v>132</v>
      </c>
    </row>
    <row r="304" s="13" customFormat="1">
      <c r="A304" s="13"/>
      <c r="B304" s="227"/>
      <c r="C304" s="228"/>
      <c r="D304" s="220" t="s">
        <v>146</v>
      </c>
      <c r="E304" s="229" t="s">
        <v>19</v>
      </c>
      <c r="F304" s="230" t="s">
        <v>426</v>
      </c>
      <c r="G304" s="228"/>
      <c r="H304" s="231">
        <v>0.25900000000000001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146</v>
      </c>
      <c r="AU304" s="237" t="s">
        <v>79</v>
      </c>
      <c r="AV304" s="13" t="s">
        <v>79</v>
      </c>
      <c r="AW304" s="13" t="s">
        <v>31</v>
      </c>
      <c r="AX304" s="13" t="s">
        <v>69</v>
      </c>
      <c r="AY304" s="237" t="s">
        <v>132</v>
      </c>
    </row>
    <row r="305" s="13" customFormat="1">
      <c r="A305" s="13"/>
      <c r="B305" s="227"/>
      <c r="C305" s="228"/>
      <c r="D305" s="220" t="s">
        <v>146</v>
      </c>
      <c r="E305" s="229" t="s">
        <v>19</v>
      </c>
      <c r="F305" s="230" t="s">
        <v>426</v>
      </c>
      <c r="G305" s="228"/>
      <c r="H305" s="231">
        <v>0.25900000000000001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146</v>
      </c>
      <c r="AU305" s="237" t="s">
        <v>79</v>
      </c>
      <c r="AV305" s="13" t="s">
        <v>79</v>
      </c>
      <c r="AW305" s="13" t="s">
        <v>31</v>
      </c>
      <c r="AX305" s="13" t="s">
        <v>69</v>
      </c>
      <c r="AY305" s="237" t="s">
        <v>132</v>
      </c>
    </row>
    <row r="306" s="13" customFormat="1">
      <c r="A306" s="13"/>
      <c r="B306" s="227"/>
      <c r="C306" s="228"/>
      <c r="D306" s="220" t="s">
        <v>146</v>
      </c>
      <c r="E306" s="229" t="s">
        <v>19</v>
      </c>
      <c r="F306" s="230" t="s">
        <v>427</v>
      </c>
      <c r="G306" s="228"/>
      <c r="H306" s="231">
        <v>0.065000000000000002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146</v>
      </c>
      <c r="AU306" s="237" t="s">
        <v>79</v>
      </c>
      <c r="AV306" s="13" t="s">
        <v>79</v>
      </c>
      <c r="AW306" s="13" t="s">
        <v>31</v>
      </c>
      <c r="AX306" s="13" t="s">
        <v>69</v>
      </c>
      <c r="AY306" s="237" t="s">
        <v>132</v>
      </c>
    </row>
    <row r="307" s="14" customFormat="1">
      <c r="A307" s="14"/>
      <c r="B307" s="238"/>
      <c r="C307" s="239"/>
      <c r="D307" s="220" t="s">
        <v>146</v>
      </c>
      <c r="E307" s="240" t="s">
        <v>19</v>
      </c>
      <c r="F307" s="241" t="s">
        <v>150</v>
      </c>
      <c r="G307" s="239"/>
      <c r="H307" s="242">
        <v>0.84199999999999997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8" t="s">
        <v>146</v>
      </c>
      <c r="AU307" s="248" t="s">
        <v>79</v>
      </c>
      <c r="AV307" s="14" t="s">
        <v>140</v>
      </c>
      <c r="AW307" s="14" t="s">
        <v>4</v>
      </c>
      <c r="AX307" s="14" t="s">
        <v>77</v>
      </c>
      <c r="AY307" s="248" t="s">
        <v>132</v>
      </c>
    </row>
    <row r="308" s="2" customFormat="1" ht="16.5" customHeight="1">
      <c r="A308" s="41"/>
      <c r="B308" s="42"/>
      <c r="C308" s="207" t="s">
        <v>428</v>
      </c>
      <c r="D308" s="207" t="s">
        <v>135</v>
      </c>
      <c r="E308" s="208" t="s">
        <v>429</v>
      </c>
      <c r="F308" s="209" t="s">
        <v>430</v>
      </c>
      <c r="G308" s="210" t="s">
        <v>194</v>
      </c>
      <c r="H308" s="211">
        <v>182.09999999999999</v>
      </c>
      <c r="I308" s="212"/>
      <c r="J308" s="213">
        <f>ROUND(I308*H308,2)</f>
        <v>0</v>
      </c>
      <c r="K308" s="209" t="s">
        <v>139</v>
      </c>
      <c r="L308" s="47"/>
      <c r="M308" s="214" t="s">
        <v>19</v>
      </c>
      <c r="N308" s="215" t="s">
        <v>40</v>
      </c>
      <c r="O308" s="87"/>
      <c r="P308" s="216">
        <f>O308*H308</f>
        <v>0</v>
      </c>
      <c r="Q308" s="216">
        <v>0</v>
      </c>
      <c r="R308" s="216">
        <f>Q308*H308</f>
        <v>0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270</v>
      </c>
      <c r="AT308" s="218" t="s">
        <v>135</v>
      </c>
      <c r="AU308" s="218" t="s">
        <v>79</v>
      </c>
      <c r="AY308" s="20" t="s">
        <v>132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77</v>
      </c>
      <c r="BK308" s="219">
        <f>ROUND(I308*H308,2)</f>
        <v>0</v>
      </c>
      <c r="BL308" s="20" t="s">
        <v>270</v>
      </c>
      <c r="BM308" s="218" t="s">
        <v>431</v>
      </c>
    </row>
    <row r="309" s="2" customFormat="1">
      <c r="A309" s="41"/>
      <c r="B309" s="42"/>
      <c r="C309" s="43"/>
      <c r="D309" s="220" t="s">
        <v>142</v>
      </c>
      <c r="E309" s="43"/>
      <c r="F309" s="221" t="s">
        <v>432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142</v>
      </c>
      <c r="AU309" s="20" t="s">
        <v>79</v>
      </c>
    </row>
    <row r="310" s="2" customFormat="1">
      <c r="A310" s="41"/>
      <c r="B310" s="42"/>
      <c r="C310" s="43"/>
      <c r="D310" s="225" t="s">
        <v>144</v>
      </c>
      <c r="E310" s="43"/>
      <c r="F310" s="226" t="s">
        <v>433</v>
      </c>
      <c r="G310" s="43"/>
      <c r="H310" s="43"/>
      <c r="I310" s="222"/>
      <c r="J310" s="43"/>
      <c r="K310" s="43"/>
      <c r="L310" s="47"/>
      <c r="M310" s="223"/>
      <c r="N310" s="22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144</v>
      </c>
      <c r="AU310" s="20" t="s">
        <v>79</v>
      </c>
    </row>
    <row r="311" s="13" customFormat="1">
      <c r="A311" s="13"/>
      <c r="B311" s="227"/>
      <c r="C311" s="228"/>
      <c r="D311" s="220" t="s">
        <v>146</v>
      </c>
      <c r="E311" s="229" t="s">
        <v>19</v>
      </c>
      <c r="F311" s="230" t="s">
        <v>434</v>
      </c>
      <c r="G311" s="228"/>
      <c r="H311" s="231">
        <v>75.599999999999994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146</v>
      </c>
      <c r="AU311" s="237" t="s">
        <v>79</v>
      </c>
      <c r="AV311" s="13" t="s">
        <v>79</v>
      </c>
      <c r="AW311" s="13" t="s">
        <v>31</v>
      </c>
      <c r="AX311" s="13" t="s">
        <v>69</v>
      </c>
      <c r="AY311" s="237" t="s">
        <v>132</v>
      </c>
    </row>
    <row r="312" s="13" customFormat="1">
      <c r="A312" s="13"/>
      <c r="B312" s="227"/>
      <c r="C312" s="228"/>
      <c r="D312" s="220" t="s">
        <v>146</v>
      </c>
      <c r="E312" s="229" t="s">
        <v>19</v>
      </c>
      <c r="F312" s="230" t="s">
        <v>435</v>
      </c>
      <c r="G312" s="228"/>
      <c r="H312" s="231">
        <v>55.799999999999997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146</v>
      </c>
      <c r="AU312" s="237" t="s">
        <v>79</v>
      </c>
      <c r="AV312" s="13" t="s">
        <v>79</v>
      </c>
      <c r="AW312" s="13" t="s">
        <v>31</v>
      </c>
      <c r="AX312" s="13" t="s">
        <v>69</v>
      </c>
      <c r="AY312" s="237" t="s">
        <v>132</v>
      </c>
    </row>
    <row r="313" s="13" customFormat="1">
      <c r="A313" s="13"/>
      <c r="B313" s="227"/>
      <c r="C313" s="228"/>
      <c r="D313" s="220" t="s">
        <v>146</v>
      </c>
      <c r="E313" s="229" t="s">
        <v>19</v>
      </c>
      <c r="F313" s="230" t="s">
        <v>436</v>
      </c>
      <c r="G313" s="228"/>
      <c r="H313" s="231">
        <v>26.399999999999999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146</v>
      </c>
      <c r="AU313" s="237" t="s">
        <v>79</v>
      </c>
      <c r="AV313" s="13" t="s">
        <v>79</v>
      </c>
      <c r="AW313" s="13" t="s">
        <v>31</v>
      </c>
      <c r="AX313" s="13" t="s">
        <v>69</v>
      </c>
      <c r="AY313" s="237" t="s">
        <v>132</v>
      </c>
    </row>
    <row r="314" s="13" customFormat="1">
      <c r="A314" s="13"/>
      <c r="B314" s="227"/>
      <c r="C314" s="228"/>
      <c r="D314" s="220" t="s">
        <v>146</v>
      </c>
      <c r="E314" s="229" t="s">
        <v>19</v>
      </c>
      <c r="F314" s="230" t="s">
        <v>437</v>
      </c>
      <c r="G314" s="228"/>
      <c r="H314" s="231">
        <v>24.300000000000001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146</v>
      </c>
      <c r="AU314" s="237" t="s">
        <v>79</v>
      </c>
      <c r="AV314" s="13" t="s">
        <v>79</v>
      </c>
      <c r="AW314" s="13" t="s">
        <v>31</v>
      </c>
      <c r="AX314" s="13" t="s">
        <v>69</v>
      </c>
      <c r="AY314" s="237" t="s">
        <v>132</v>
      </c>
    </row>
    <row r="315" s="2" customFormat="1" ht="21.75" customHeight="1">
      <c r="A315" s="41"/>
      <c r="B315" s="42"/>
      <c r="C315" s="207" t="s">
        <v>438</v>
      </c>
      <c r="D315" s="207" t="s">
        <v>135</v>
      </c>
      <c r="E315" s="208" t="s">
        <v>439</v>
      </c>
      <c r="F315" s="209" t="s">
        <v>440</v>
      </c>
      <c r="G315" s="210" t="s">
        <v>153</v>
      </c>
      <c r="H315" s="211">
        <v>204.80500000000001</v>
      </c>
      <c r="I315" s="212"/>
      <c r="J315" s="213">
        <f>ROUND(I315*H315,2)</f>
        <v>0</v>
      </c>
      <c r="K315" s="209" t="s">
        <v>139</v>
      </c>
      <c r="L315" s="47"/>
      <c r="M315" s="214" t="s">
        <v>19</v>
      </c>
      <c r="N315" s="215" t="s">
        <v>40</v>
      </c>
      <c r="O315" s="87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270</v>
      </c>
      <c r="AT315" s="218" t="s">
        <v>135</v>
      </c>
      <c r="AU315" s="218" t="s">
        <v>79</v>
      </c>
      <c r="AY315" s="20" t="s">
        <v>132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77</v>
      </c>
      <c r="BK315" s="219">
        <f>ROUND(I315*H315,2)</f>
        <v>0</v>
      </c>
      <c r="BL315" s="20" t="s">
        <v>270</v>
      </c>
      <c r="BM315" s="218" t="s">
        <v>441</v>
      </c>
    </row>
    <row r="316" s="2" customFormat="1">
      <c r="A316" s="41"/>
      <c r="B316" s="42"/>
      <c r="C316" s="43"/>
      <c r="D316" s="220" t="s">
        <v>142</v>
      </c>
      <c r="E316" s="43"/>
      <c r="F316" s="221" t="s">
        <v>442</v>
      </c>
      <c r="G316" s="43"/>
      <c r="H316" s="43"/>
      <c r="I316" s="222"/>
      <c r="J316" s="43"/>
      <c r="K316" s="43"/>
      <c r="L316" s="47"/>
      <c r="M316" s="223"/>
      <c r="N316" s="22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142</v>
      </c>
      <c r="AU316" s="20" t="s">
        <v>79</v>
      </c>
    </row>
    <row r="317" s="2" customFormat="1">
      <c r="A317" s="41"/>
      <c r="B317" s="42"/>
      <c r="C317" s="43"/>
      <c r="D317" s="225" t="s">
        <v>144</v>
      </c>
      <c r="E317" s="43"/>
      <c r="F317" s="226" t="s">
        <v>443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144</v>
      </c>
      <c r="AU317" s="20" t="s">
        <v>79</v>
      </c>
    </row>
    <row r="318" s="13" customFormat="1">
      <c r="A318" s="13"/>
      <c r="B318" s="227"/>
      <c r="C318" s="228"/>
      <c r="D318" s="220" t="s">
        <v>146</v>
      </c>
      <c r="E318" s="229" t="s">
        <v>19</v>
      </c>
      <c r="F318" s="230" t="s">
        <v>444</v>
      </c>
      <c r="G318" s="228"/>
      <c r="H318" s="231">
        <v>212.94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146</v>
      </c>
      <c r="AU318" s="237" t="s">
        <v>79</v>
      </c>
      <c r="AV318" s="13" t="s">
        <v>79</v>
      </c>
      <c r="AW318" s="13" t="s">
        <v>31</v>
      </c>
      <c r="AX318" s="13" t="s">
        <v>69</v>
      </c>
      <c r="AY318" s="237" t="s">
        <v>132</v>
      </c>
    </row>
    <row r="319" s="13" customFormat="1">
      <c r="A319" s="13"/>
      <c r="B319" s="227"/>
      <c r="C319" s="228"/>
      <c r="D319" s="220" t="s">
        <v>146</v>
      </c>
      <c r="E319" s="229" t="s">
        <v>19</v>
      </c>
      <c r="F319" s="230" t="s">
        <v>445</v>
      </c>
      <c r="G319" s="228"/>
      <c r="H319" s="231">
        <v>13.02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146</v>
      </c>
      <c r="AU319" s="237" t="s">
        <v>79</v>
      </c>
      <c r="AV319" s="13" t="s">
        <v>79</v>
      </c>
      <c r="AW319" s="13" t="s">
        <v>31</v>
      </c>
      <c r="AX319" s="13" t="s">
        <v>69</v>
      </c>
      <c r="AY319" s="237" t="s">
        <v>132</v>
      </c>
    </row>
    <row r="320" s="13" customFormat="1">
      <c r="A320" s="13"/>
      <c r="B320" s="227"/>
      <c r="C320" s="228"/>
      <c r="D320" s="220" t="s">
        <v>146</v>
      </c>
      <c r="E320" s="229" t="s">
        <v>19</v>
      </c>
      <c r="F320" s="230" t="s">
        <v>446</v>
      </c>
      <c r="G320" s="228"/>
      <c r="H320" s="231">
        <v>5.7599999999999998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146</v>
      </c>
      <c r="AU320" s="237" t="s">
        <v>79</v>
      </c>
      <c r="AV320" s="13" t="s">
        <v>79</v>
      </c>
      <c r="AW320" s="13" t="s">
        <v>31</v>
      </c>
      <c r="AX320" s="13" t="s">
        <v>69</v>
      </c>
      <c r="AY320" s="237" t="s">
        <v>132</v>
      </c>
    </row>
    <row r="321" s="16" customFormat="1">
      <c r="A321" s="16"/>
      <c r="B321" s="270"/>
      <c r="C321" s="271"/>
      <c r="D321" s="220" t="s">
        <v>146</v>
      </c>
      <c r="E321" s="272" t="s">
        <v>19</v>
      </c>
      <c r="F321" s="273" t="s">
        <v>447</v>
      </c>
      <c r="G321" s="271"/>
      <c r="H321" s="274">
        <v>231.72</v>
      </c>
      <c r="I321" s="275"/>
      <c r="J321" s="271"/>
      <c r="K321" s="271"/>
      <c r="L321" s="276"/>
      <c r="M321" s="277"/>
      <c r="N321" s="278"/>
      <c r="O321" s="278"/>
      <c r="P321" s="278"/>
      <c r="Q321" s="278"/>
      <c r="R321" s="278"/>
      <c r="S321" s="278"/>
      <c r="T321" s="279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80" t="s">
        <v>146</v>
      </c>
      <c r="AU321" s="280" t="s">
        <v>79</v>
      </c>
      <c r="AV321" s="16" t="s">
        <v>133</v>
      </c>
      <c r="AW321" s="16" t="s">
        <v>4</v>
      </c>
      <c r="AX321" s="16" t="s">
        <v>69</v>
      </c>
      <c r="AY321" s="280" t="s">
        <v>132</v>
      </c>
    </row>
    <row r="322" s="13" customFormat="1">
      <c r="A322" s="13"/>
      <c r="B322" s="227"/>
      <c r="C322" s="228"/>
      <c r="D322" s="220" t="s">
        <v>146</v>
      </c>
      <c r="E322" s="229" t="s">
        <v>19</v>
      </c>
      <c r="F322" s="230" t="s">
        <v>448</v>
      </c>
      <c r="G322" s="228"/>
      <c r="H322" s="231">
        <v>49.005000000000003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146</v>
      </c>
      <c r="AU322" s="237" t="s">
        <v>79</v>
      </c>
      <c r="AV322" s="13" t="s">
        <v>79</v>
      </c>
      <c r="AW322" s="13" t="s">
        <v>31</v>
      </c>
      <c r="AX322" s="13" t="s">
        <v>69</v>
      </c>
      <c r="AY322" s="237" t="s">
        <v>132</v>
      </c>
    </row>
    <row r="323" s="13" customFormat="1">
      <c r="A323" s="13"/>
      <c r="B323" s="227"/>
      <c r="C323" s="228"/>
      <c r="D323" s="220" t="s">
        <v>146</v>
      </c>
      <c r="E323" s="229" t="s">
        <v>19</v>
      </c>
      <c r="F323" s="230" t="s">
        <v>449</v>
      </c>
      <c r="G323" s="228"/>
      <c r="H323" s="231">
        <v>2.0800000000000001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146</v>
      </c>
      <c r="AU323" s="237" t="s">
        <v>79</v>
      </c>
      <c r="AV323" s="13" t="s">
        <v>79</v>
      </c>
      <c r="AW323" s="13" t="s">
        <v>31</v>
      </c>
      <c r="AX323" s="13" t="s">
        <v>69</v>
      </c>
      <c r="AY323" s="237" t="s">
        <v>132</v>
      </c>
    </row>
    <row r="324" s="16" customFormat="1">
      <c r="A324" s="16"/>
      <c r="B324" s="270"/>
      <c r="C324" s="271"/>
      <c r="D324" s="220" t="s">
        <v>146</v>
      </c>
      <c r="E324" s="272" t="s">
        <v>19</v>
      </c>
      <c r="F324" s="273" t="s">
        <v>447</v>
      </c>
      <c r="G324" s="271"/>
      <c r="H324" s="274">
        <v>51.085000000000001</v>
      </c>
      <c r="I324" s="275"/>
      <c r="J324" s="271"/>
      <c r="K324" s="271"/>
      <c r="L324" s="276"/>
      <c r="M324" s="277"/>
      <c r="N324" s="278"/>
      <c r="O324" s="278"/>
      <c r="P324" s="278"/>
      <c r="Q324" s="278"/>
      <c r="R324" s="278"/>
      <c r="S324" s="278"/>
      <c r="T324" s="279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80" t="s">
        <v>146</v>
      </c>
      <c r="AU324" s="280" t="s">
        <v>79</v>
      </c>
      <c r="AV324" s="16" t="s">
        <v>133</v>
      </c>
      <c r="AW324" s="16" t="s">
        <v>4</v>
      </c>
      <c r="AX324" s="16" t="s">
        <v>69</v>
      </c>
      <c r="AY324" s="280" t="s">
        <v>132</v>
      </c>
    </row>
    <row r="325" s="13" customFormat="1">
      <c r="A325" s="13"/>
      <c r="B325" s="227"/>
      <c r="C325" s="228"/>
      <c r="D325" s="220" t="s">
        <v>146</v>
      </c>
      <c r="E325" s="229" t="s">
        <v>19</v>
      </c>
      <c r="F325" s="230" t="s">
        <v>450</v>
      </c>
      <c r="G325" s="228"/>
      <c r="H325" s="231">
        <v>-78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146</v>
      </c>
      <c r="AU325" s="237" t="s">
        <v>79</v>
      </c>
      <c r="AV325" s="13" t="s">
        <v>79</v>
      </c>
      <c r="AW325" s="13" t="s">
        <v>31</v>
      </c>
      <c r="AX325" s="13" t="s">
        <v>69</v>
      </c>
      <c r="AY325" s="237" t="s">
        <v>132</v>
      </c>
    </row>
    <row r="326" s="16" customFormat="1">
      <c r="A326" s="16"/>
      <c r="B326" s="270"/>
      <c r="C326" s="271"/>
      <c r="D326" s="220" t="s">
        <v>146</v>
      </c>
      <c r="E326" s="272" t="s">
        <v>19</v>
      </c>
      <c r="F326" s="273" t="s">
        <v>447</v>
      </c>
      <c r="G326" s="271"/>
      <c r="H326" s="274">
        <v>-78</v>
      </c>
      <c r="I326" s="275"/>
      <c r="J326" s="271"/>
      <c r="K326" s="271"/>
      <c r="L326" s="276"/>
      <c r="M326" s="277"/>
      <c r="N326" s="278"/>
      <c r="O326" s="278"/>
      <c r="P326" s="278"/>
      <c r="Q326" s="278"/>
      <c r="R326" s="278"/>
      <c r="S326" s="278"/>
      <c r="T326" s="279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80" t="s">
        <v>146</v>
      </c>
      <c r="AU326" s="280" t="s">
        <v>79</v>
      </c>
      <c r="AV326" s="16" t="s">
        <v>133</v>
      </c>
      <c r="AW326" s="16" t="s">
        <v>31</v>
      </c>
      <c r="AX326" s="16" t="s">
        <v>69</v>
      </c>
      <c r="AY326" s="280" t="s">
        <v>132</v>
      </c>
    </row>
    <row r="327" s="14" customFormat="1">
      <c r="A327" s="14"/>
      <c r="B327" s="238"/>
      <c r="C327" s="239"/>
      <c r="D327" s="220" t="s">
        <v>146</v>
      </c>
      <c r="E327" s="240" t="s">
        <v>19</v>
      </c>
      <c r="F327" s="241" t="s">
        <v>150</v>
      </c>
      <c r="G327" s="239"/>
      <c r="H327" s="242">
        <v>204.80500000000001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146</v>
      </c>
      <c r="AU327" s="248" t="s">
        <v>79</v>
      </c>
      <c r="AV327" s="14" t="s">
        <v>140</v>
      </c>
      <c r="AW327" s="14" t="s">
        <v>31</v>
      </c>
      <c r="AX327" s="14" t="s">
        <v>77</v>
      </c>
      <c r="AY327" s="248" t="s">
        <v>132</v>
      </c>
    </row>
    <row r="328" s="2" customFormat="1" ht="21.75" customHeight="1">
      <c r="A328" s="41"/>
      <c r="B328" s="42"/>
      <c r="C328" s="207" t="s">
        <v>451</v>
      </c>
      <c r="D328" s="207" t="s">
        <v>135</v>
      </c>
      <c r="E328" s="208" t="s">
        <v>452</v>
      </c>
      <c r="F328" s="209" t="s">
        <v>453</v>
      </c>
      <c r="G328" s="210" t="s">
        <v>153</v>
      </c>
      <c r="H328" s="211">
        <v>51.085000000000001</v>
      </c>
      <c r="I328" s="212"/>
      <c r="J328" s="213">
        <f>ROUND(I328*H328,2)</f>
        <v>0</v>
      </c>
      <c r="K328" s="209" t="s">
        <v>139</v>
      </c>
      <c r="L328" s="47"/>
      <c r="M328" s="214" t="s">
        <v>19</v>
      </c>
      <c r="N328" s="215" t="s">
        <v>40</v>
      </c>
      <c r="O328" s="87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270</v>
      </c>
      <c r="AT328" s="218" t="s">
        <v>135</v>
      </c>
      <c r="AU328" s="218" t="s">
        <v>79</v>
      </c>
      <c r="AY328" s="20" t="s">
        <v>132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77</v>
      </c>
      <c r="BK328" s="219">
        <f>ROUND(I328*H328,2)</f>
        <v>0</v>
      </c>
      <c r="BL328" s="20" t="s">
        <v>270</v>
      </c>
      <c r="BM328" s="218" t="s">
        <v>454</v>
      </c>
    </row>
    <row r="329" s="2" customFormat="1">
      <c r="A329" s="41"/>
      <c r="B329" s="42"/>
      <c r="C329" s="43"/>
      <c r="D329" s="220" t="s">
        <v>142</v>
      </c>
      <c r="E329" s="43"/>
      <c r="F329" s="221" t="s">
        <v>455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142</v>
      </c>
      <c r="AU329" s="20" t="s">
        <v>79</v>
      </c>
    </row>
    <row r="330" s="2" customFormat="1">
      <c r="A330" s="41"/>
      <c r="B330" s="42"/>
      <c r="C330" s="43"/>
      <c r="D330" s="225" t="s">
        <v>144</v>
      </c>
      <c r="E330" s="43"/>
      <c r="F330" s="226" t="s">
        <v>456</v>
      </c>
      <c r="G330" s="43"/>
      <c r="H330" s="43"/>
      <c r="I330" s="222"/>
      <c r="J330" s="43"/>
      <c r="K330" s="43"/>
      <c r="L330" s="47"/>
      <c r="M330" s="223"/>
      <c r="N330" s="224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144</v>
      </c>
      <c r="AU330" s="20" t="s">
        <v>79</v>
      </c>
    </row>
    <row r="331" s="13" customFormat="1">
      <c r="A331" s="13"/>
      <c r="B331" s="227"/>
      <c r="C331" s="228"/>
      <c r="D331" s="220" t="s">
        <v>146</v>
      </c>
      <c r="E331" s="229" t="s">
        <v>19</v>
      </c>
      <c r="F331" s="230" t="s">
        <v>448</v>
      </c>
      <c r="G331" s="228"/>
      <c r="H331" s="231">
        <v>49.005000000000003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146</v>
      </c>
      <c r="AU331" s="237" t="s">
        <v>79</v>
      </c>
      <c r="AV331" s="13" t="s">
        <v>79</v>
      </c>
      <c r="AW331" s="13" t="s">
        <v>31</v>
      </c>
      <c r="AX331" s="13" t="s">
        <v>69</v>
      </c>
      <c r="AY331" s="237" t="s">
        <v>132</v>
      </c>
    </row>
    <row r="332" s="13" customFormat="1">
      <c r="A332" s="13"/>
      <c r="B332" s="227"/>
      <c r="C332" s="228"/>
      <c r="D332" s="220" t="s">
        <v>146</v>
      </c>
      <c r="E332" s="229" t="s">
        <v>19</v>
      </c>
      <c r="F332" s="230" t="s">
        <v>449</v>
      </c>
      <c r="G332" s="228"/>
      <c r="H332" s="231">
        <v>2.0800000000000001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146</v>
      </c>
      <c r="AU332" s="237" t="s">
        <v>79</v>
      </c>
      <c r="AV332" s="13" t="s">
        <v>79</v>
      </c>
      <c r="AW332" s="13" t="s">
        <v>31</v>
      </c>
      <c r="AX332" s="13" t="s">
        <v>69</v>
      </c>
      <c r="AY332" s="237" t="s">
        <v>132</v>
      </c>
    </row>
    <row r="333" s="14" customFormat="1">
      <c r="A333" s="14"/>
      <c r="B333" s="238"/>
      <c r="C333" s="239"/>
      <c r="D333" s="220" t="s">
        <v>146</v>
      </c>
      <c r="E333" s="240" t="s">
        <v>19</v>
      </c>
      <c r="F333" s="241" t="s">
        <v>150</v>
      </c>
      <c r="G333" s="239"/>
      <c r="H333" s="242">
        <v>51.085000000000001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8" t="s">
        <v>146</v>
      </c>
      <c r="AU333" s="248" t="s">
        <v>79</v>
      </c>
      <c r="AV333" s="14" t="s">
        <v>140</v>
      </c>
      <c r="AW333" s="14" t="s">
        <v>31</v>
      </c>
      <c r="AX333" s="14" t="s">
        <v>77</v>
      </c>
      <c r="AY333" s="248" t="s">
        <v>132</v>
      </c>
    </row>
    <row r="334" s="2" customFormat="1" ht="16.5" customHeight="1">
      <c r="A334" s="41"/>
      <c r="B334" s="42"/>
      <c r="C334" s="207" t="s">
        <v>457</v>
      </c>
      <c r="D334" s="207" t="s">
        <v>135</v>
      </c>
      <c r="E334" s="208" t="s">
        <v>458</v>
      </c>
      <c r="F334" s="209" t="s">
        <v>459</v>
      </c>
      <c r="G334" s="210" t="s">
        <v>153</v>
      </c>
      <c r="H334" s="211">
        <v>78.790000000000006</v>
      </c>
      <c r="I334" s="212"/>
      <c r="J334" s="213">
        <f>ROUND(I334*H334,2)</f>
        <v>0</v>
      </c>
      <c r="K334" s="209" t="s">
        <v>139</v>
      </c>
      <c r="L334" s="47"/>
      <c r="M334" s="214" t="s">
        <v>19</v>
      </c>
      <c r="N334" s="215" t="s">
        <v>40</v>
      </c>
      <c r="O334" s="87"/>
      <c r="P334" s="216">
        <f>O334*H334</f>
        <v>0</v>
      </c>
      <c r="Q334" s="216">
        <v>0</v>
      </c>
      <c r="R334" s="216">
        <f>Q334*H334</f>
        <v>0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270</v>
      </c>
      <c r="AT334" s="218" t="s">
        <v>135</v>
      </c>
      <c r="AU334" s="218" t="s">
        <v>79</v>
      </c>
      <c r="AY334" s="20" t="s">
        <v>132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77</v>
      </c>
      <c r="BK334" s="219">
        <f>ROUND(I334*H334,2)</f>
        <v>0</v>
      </c>
      <c r="BL334" s="20" t="s">
        <v>270</v>
      </c>
      <c r="BM334" s="218" t="s">
        <v>460</v>
      </c>
    </row>
    <row r="335" s="2" customFormat="1">
      <c r="A335" s="41"/>
      <c r="B335" s="42"/>
      <c r="C335" s="43"/>
      <c r="D335" s="220" t="s">
        <v>142</v>
      </c>
      <c r="E335" s="43"/>
      <c r="F335" s="221" t="s">
        <v>461</v>
      </c>
      <c r="G335" s="43"/>
      <c r="H335" s="43"/>
      <c r="I335" s="222"/>
      <c r="J335" s="43"/>
      <c r="K335" s="43"/>
      <c r="L335" s="47"/>
      <c r="M335" s="223"/>
      <c r="N335" s="22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142</v>
      </c>
      <c r="AU335" s="20" t="s">
        <v>79</v>
      </c>
    </row>
    <row r="336" s="2" customFormat="1">
      <c r="A336" s="41"/>
      <c r="B336" s="42"/>
      <c r="C336" s="43"/>
      <c r="D336" s="225" t="s">
        <v>144</v>
      </c>
      <c r="E336" s="43"/>
      <c r="F336" s="226" t="s">
        <v>462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144</v>
      </c>
      <c r="AU336" s="20" t="s">
        <v>79</v>
      </c>
    </row>
    <row r="337" s="13" customFormat="1">
      <c r="A337" s="13"/>
      <c r="B337" s="227"/>
      <c r="C337" s="228"/>
      <c r="D337" s="220" t="s">
        <v>146</v>
      </c>
      <c r="E337" s="229" t="s">
        <v>19</v>
      </c>
      <c r="F337" s="230" t="s">
        <v>463</v>
      </c>
      <c r="G337" s="228"/>
      <c r="H337" s="231">
        <v>20.390000000000001</v>
      </c>
      <c r="I337" s="232"/>
      <c r="J337" s="228"/>
      <c r="K337" s="228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146</v>
      </c>
      <c r="AU337" s="237" t="s">
        <v>79</v>
      </c>
      <c r="AV337" s="13" t="s">
        <v>79</v>
      </c>
      <c r="AW337" s="13" t="s">
        <v>31</v>
      </c>
      <c r="AX337" s="13" t="s">
        <v>69</v>
      </c>
      <c r="AY337" s="237" t="s">
        <v>132</v>
      </c>
    </row>
    <row r="338" s="13" customFormat="1">
      <c r="A338" s="13"/>
      <c r="B338" s="227"/>
      <c r="C338" s="228"/>
      <c r="D338" s="220" t="s">
        <v>146</v>
      </c>
      <c r="E338" s="229" t="s">
        <v>19</v>
      </c>
      <c r="F338" s="230" t="s">
        <v>464</v>
      </c>
      <c r="G338" s="228"/>
      <c r="H338" s="231">
        <v>35.039999999999999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146</v>
      </c>
      <c r="AU338" s="237" t="s">
        <v>79</v>
      </c>
      <c r="AV338" s="13" t="s">
        <v>79</v>
      </c>
      <c r="AW338" s="13" t="s">
        <v>31</v>
      </c>
      <c r="AX338" s="13" t="s">
        <v>69</v>
      </c>
      <c r="AY338" s="237" t="s">
        <v>132</v>
      </c>
    </row>
    <row r="339" s="13" customFormat="1">
      <c r="A339" s="13"/>
      <c r="B339" s="227"/>
      <c r="C339" s="228"/>
      <c r="D339" s="220" t="s">
        <v>146</v>
      </c>
      <c r="E339" s="229" t="s">
        <v>19</v>
      </c>
      <c r="F339" s="230" t="s">
        <v>446</v>
      </c>
      <c r="G339" s="228"/>
      <c r="H339" s="231">
        <v>5.7599999999999998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146</v>
      </c>
      <c r="AU339" s="237" t="s">
        <v>79</v>
      </c>
      <c r="AV339" s="13" t="s">
        <v>79</v>
      </c>
      <c r="AW339" s="13" t="s">
        <v>31</v>
      </c>
      <c r="AX339" s="13" t="s">
        <v>69</v>
      </c>
      <c r="AY339" s="237" t="s">
        <v>132</v>
      </c>
    </row>
    <row r="340" s="16" customFormat="1">
      <c r="A340" s="16"/>
      <c r="B340" s="270"/>
      <c r="C340" s="271"/>
      <c r="D340" s="220" t="s">
        <v>146</v>
      </c>
      <c r="E340" s="272" t="s">
        <v>19</v>
      </c>
      <c r="F340" s="273" t="s">
        <v>447</v>
      </c>
      <c r="G340" s="271"/>
      <c r="H340" s="274">
        <v>61.189999999999998</v>
      </c>
      <c r="I340" s="275"/>
      <c r="J340" s="271"/>
      <c r="K340" s="271"/>
      <c r="L340" s="276"/>
      <c r="M340" s="277"/>
      <c r="N340" s="278"/>
      <c r="O340" s="278"/>
      <c r="P340" s="278"/>
      <c r="Q340" s="278"/>
      <c r="R340" s="278"/>
      <c r="S340" s="278"/>
      <c r="T340" s="279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280" t="s">
        <v>146</v>
      </c>
      <c r="AU340" s="280" t="s">
        <v>79</v>
      </c>
      <c r="AV340" s="16" t="s">
        <v>133</v>
      </c>
      <c r="AW340" s="16" t="s">
        <v>4</v>
      </c>
      <c r="AX340" s="16" t="s">
        <v>69</v>
      </c>
      <c r="AY340" s="280" t="s">
        <v>132</v>
      </c>
    </row>
    <row r="341" s="13" customFormat="1">
      <c r="A341" s="13"/>
      <c r="B341" s="227"/>
      <c r="C341" s="228"/>
      <c r="D341" s="220" t="s">
        <v>146</v>
      </c>
      <c r="E341" s="229" t="s">
        <v>19</v>
      </c>
      <c r="F341" s="230" t="s">
        <v>465</v>
      </c>
      <c r="G341" s="228"/>
      <c r="H341" s="231">
        <v>17.600000000000001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146</v>
      </c>
      <c r="AU341" s="237" t="s">
        <v>79</v>
      </c>
      <c r="AV341" s="13" t="s">
        <v>79</v>
      </c>
      <c r="AW341" s="13" t="s">
        <v>31</v>
      </c>
      <c r="AX341" s="13" t="s">
        <v>69</v>
      </c>
      <c r="AY341" s="237" t="s">
        <v>132</v>
      </c>
    </row>
    <row r="342" s="16" customFormat="1">
      <c r="A342" s="16"/>
      <c r="B342" s="270"/>
      <c r="C342" s="271"/>
      <c r="D342" s="220" t="s">
        <v>146</v>
      </c>
      <c r="E342" s="272" t="s">
        <v>19</v>
      </c>
      <c r="F342" s="273" t="s">
        <v>447</v>
      </c>
      <c r="G342" s="271"/>
      <c r="H342" s="274">
        <v>17.600000000000001</v>
      </c>
      <c r="I342" s="275"/>
      <c r="J342" s="271"/>
      <c r="K342" s="271"/>
      <c r="L342" s="276"/>
      <c r="M342" s="277"/>
      <c r="N342" s="278"/>
      <c r="O342" s="278"/>
      <c r="P342" s="278"/>
      <c r="Q342" s="278"/>
      <c r="R342" s="278"/>
      <c r="S342" s="278"/>
      <c r="T342" s="279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80" t="s">
        <v>146</v>
      </c>
      <c r="AU342" s="280" t="s">
        <v>79</v>
      </c>
      <c r="AV342" s="16" t="s">
        <v>133</v>
      </c>
      <c r="AW342" s="16" t="s">
        <v>4</v>
      </c>
      <c r="AX342" s="16" t="s">
        <v>69</v>
      </c>
      <c r="AY342" s="280" t="s">
        <v>132</v>
      </c>
    </row>
    <row r="343" s="14" customFormat="1">
      <c r="A343" s="14"/>
      <c r="B343" s="238"/>
      <c r="C343" s="239"/>
      <c r="D343" s="220" t="s">
        <v>146</v>
      </c>
      <c r="E343" s="240" t="s">
        <v>19</v>
      </c>
      <c r="F343" s="241" t="s">
        <v>150</v>
      </c>
      <c r="G343" s="239"/>
      <c r="H343" s="242">
        <v>78.790000000000006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146</v>
      </c>
      <c r="AU343" s="248" t="s">
        <v>79</v>
      </c>
      <c r="AV343" s="14" t="s">
        <v>140</v>
      </c>
      <c r="AW343" s="14" t="s">
        <v>31</v>
      </c>
      <c r="AX343" s="14" t="s">
        <v>77</v>
      </c>
      <c r="AY343" s="248" t="s">
        <v>132</v>
      </c>
    </row>
    <row r="344" s="2" customFormat="1" ht="16.5" customHeight="1">
      <c r="A344" s="41"/>
      <c r="B344" s="42"/>
      <c r="C344" s="207" t="s">
        <v>466</v>
      </c>
      <c r="D344" s="207" t="s">
        <v>135</v>
      </c>
      <c r="E344" s="208" t="s">
        <v>467</v>
      </c>
      <c r="F344" s="209" t="s">
        <v>468</v>
      </c>
      <c r="G344" s="210" t="s">
        <v>153</v>
      </c>
      <c r="H344" s="211">
        <v>282.80500000000001</v>
      </c>
      <c r="I344" s="212"/>
      <c r="J344" s="213">
        <f>ROUND(I344*H344,2)</f>
        <v>0</v>
      </c>
      <c r="K344" s="209" t="s">
        <v>139</v>
      </c>
      <c r="L344" s="47"/>
      <c r="M344" s="214" t="s">
        <v>19</v>
      </c>
      <c r="N344" s="215" t="s">
        <v>40</v>
      </c>
      <c r="O344" s="87"/>
      <c r="P344" s="216">
        <f>O344*H344</f>
        <v>0</v>
      </c>
      <c r="Q344" s="216">
        <v>0</v>
      </c>
      <c r="R344" s="216">
        <f>Q344*H344</f>
        <v>0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270</v>
      </c>
      <c r="AT344" s="218" t="s">
        <v>135</v>
      </c>
      <c r="AU344" s="218" t="s">
        <v>79</v>
      </c>
      <c r="AY344" s="20" t="s">
        <v>132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77</v>
      </c>
      <c r="BK344" s="219">
        <f>ROUND(I344*H344,2)</f>
        <v>0</v>
      </c>
      <c r="BL344" s="20" t="s">
        <v>270</v>
      </c>
      <c r="BM344" s="218" t="s">
        <v>469</v>
      </c>
    </row>
    <row r="345" s="2" customFormat="1">
      <c r="A345" s="41"/>
      <c r="B345" s="42"/>
      <c r="C345" s="43"/>
      <c r="D345" s="220" t="s">
        <v>142</v>
      </c>
      <c r="E345" s="43"/>
      <c r="F345" s="221" t="s">
        <v>470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142</v>
      </c>
      <c r="AU345" s="20" t="s">
        <v>79</v>
      </c>
    </row>
    <row r="346" s="2" customFormat="1">
      <c r="A346" s="41"/>
      <c r="B346" s="42"/>
      <c r="C346" s="43"/>
      <c r="D346" s="225" t="s">
        <v>144</v>
      </c>
      <c r="E346" s="43"/>
      <c r="F346" s="226" t="s">
        <v>471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144</v>
      </c>
      <c r="AU346" s="20" t="s">
        <v>79</v>
      </c>
    </row>
    <row r="347" s="13" customFormat="1">
      <c r="A347" s="13"/>
      <c r="B347" s="227"/>
      <c r="C347" s="228"/>
      <c r="D347" s="220" t="s">
        <v>146</v>
      </c>
      <c r="E347" s="229" t="s">
        <v>19</v>
      </c>
      <c r="F347" s="230" t="s">
        <v>444</v>
      </c>
      <c r="G347" s="228"/>
      <c r="H347" s="231">
        <v>212.94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146</v>
      </c>
      <c r="AU347" s="237" t="s">
        <v>79</v>
      </c>
      <c r="AV347" s="13" t="s">
        <v>79</v>
      </c>
      <c r="AW347" s="13" t="s">
        <v>31</v>
      </c>
      <c r="AX347" s="13" t="s">
        <v>69</v>
      </c>
      <c r="AY347" s="237" t="s">
        <v>132</v>
      </c>
    </row>
    <row r="348" s="13" customFormat="1">
      <c r="A348" s="13"/>
      <c r="B348" s="227"/>
      <c r="C348" s="228"/>
      <c r="D348" s="220" t="s">
        <v>146</v>
      </c>
      <c r="E348" s="229" t="s">
        <v>19</v>
      </c>
      <c r="F348" s="230" t="s">
        <v>445</v>
      </c>
      <c r="G348" s="228"/>
      <c r="H348" s="231">
        <v>13.02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146</v>
      </c>
      <c r="AU348" s="237" t="s">
        <v>79</v>
      </c>
      <c r="AV348" s="13" t="s">
        <v>79</v>
      </c>
      <c r="AW348" s="13" t="s">
        <v>31</v>
      </c>
      <c r="AX348" s="13" t="s">
        <v>69</v>
      </c>
      <c r="AY348" s="237" t="s">
        <v>132</v>
      </c>
    </row>
    <row r="349" s="13" customFormat="1">
      <c r="A349" s="13"/>
      <c r="B349" s="227"/>
      <c r="C349" s="228"/>
      <c r="D349" s="220" t="s">
        <v>146</v>
      </c>
      <c r="E349" s="229" t="s">
        <v>19</v>
      </c>
      <c r="F349" s="230" t="s">
        <v>446</v>
      </c>
      <c r="G349" s="228"/>
      <c r="H349" s="231">
        <v>5.7599999999999998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146</v>
      </c>
      <c r="AU349" s="237" t="s">
        <v>79</v>
      </c>
      <c r="AV349" s="13" t="s">
        <v>79</v>
      </c>
      <c r="AW349" s="13" t="s">
        <v>31</v>
      </c>
      <c r="AX349" s="13" t="s">
        <v>69</v>
      </c>
      <c r="AY349" s="237" t="s">
        <v>132</v>
      </c>
    </row>
    <row r="350" s="16" customFormat="1">
      <c r="A350" s="16"/>
      <c r="B350" s="270"/>
      <c r="C350" s="271"/>
      <c r="D350" s="220" t="s">
        <v>146</v>
      </c>
      <c r="E350" s="272" t="s">
        <v>19</v>
      </c>
      <c r="F350" s="273" t="s">
        <v>447</v>
      </c>
      <c r="G350" s="271"/>
      <c r="H350" s="274">
        <v>231.72</v>
      </c>
      <c r="I350" s="275"/>
      <c r="J350" s="271"/>
      <c r="K350" s="271"/>
      <c r="L350" s="276"/>
      <c r="M350" s="277"/>
      <c r="N350" s="278"/>
      <c r="O350" s="278"/>
      <c r="P350" s="278"/>
      <c r="Q350" s="278"/>
      <c r="R350" s="278"/>
      <c r="S350" s="278"/>
      <c r="T350" s="279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80" t="s">
        <v>146</v>
      </c>
      <c r="AU350" s="280" t="s">
        <v>79</v>
      </c>
      <c r="AV350" s="16" t="s">
        <v>133</v>
      </c>
      <c r="AW350" s="16" t="s">
        <v>4</v>
      </c>
      <c r="AX350" s="16" t="s">
        <v>69</v>
      </c>
      <c r="AY350" s="280" t="s">
        <v>132</v>
      </c>
    </row>
    <row r="351" s="13" customFormat="1">
      <c r="A351" s="13"/>
      <c r="B351" s="227"/>
      <c r="C351" s="228"/>
      <c r="D351" s="220" t="s">
        <v>146</v>
      </c>
      <c r="E351" s="229" t="s">
        <v>19</v>
      </c>
      <c r="F351" s="230" t="s">
        <v>448</v>
      </c>
      <c r="G351" s="228"/>
      <c r="H351" s="231">
        <v>49.005000000000003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146</v>
      </c>
      <c r="AU351" s="237" t="s">
        <v>79</v>
      </c>
      <c r="AV351" s="13" t="s">
        <v>79</v>
      </c>
      <c r="AW351" s="13" t="s">
        <v>31</v>
      </c>
      <c r="AX351" s="13" t="s">
        <v>69</v>
      </c>
      <c r="AY351" s="237" t="s">
        <v>132</v>
      </c>
    </row>
    <row r="352" s="13" customFormat="1">
      <c r="A352" s="13"/>
      <c r="B352" s="227"/>
      <c r="C352" s="228"/>
      <c r="D352" s="220" t="s">
        <v>146</v>
      </c>
      <c r="E352" s="229" t="s">
        <v>19</v>
      </c>
      <c r="F352" s="230" t="s">
        <v>449</v>
      </c>
      <c r="G352" s="228"/>
      <c r="H352" s="231">
        <v>2.0800000000000001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146</v>
      </c>
      <c r="AU352" s="237" t="s">
        <v>79</v>
      </c>
      <c r="AV352" s="13" t="s">
        <v>79</v>
      </c>
      <c r="AW352" s="13" t="s">
        <v>31</v>
      </c>
      <c r="AX352" s="13" t="s">
        <v>69</v>
      </c>
      <c r="AY352" s="237" t="s">
        <v>132</v>
      </c>
    </row>
    <row r="353" s="16" customFormat="1">
      <c r="A353" s="16"/>
      <c r="B353" s="270"/>
      <c r="C353" s="271"/>
      <c r="D353" s="220" t="s">
        <v>146</v>
      </c>
      <c r="E353" s="272" t="s">
        <v>19</v>
      </c>
      <c r="F353" s="273" t="s">
        <v>447</v>
      </c>
      <c r="G353" s="271"/>
      <c r="H353" s="274">
        <v>51.085000000000001</v>
      </c>
      <c r="I353" s="275"/>
      <c r="J353" s="271"/>
      <c r="K353" s="271"/>
      <c r="L353" s="276"/>
      <c r="M353" s="277"/>
      <c r="N353" s="278"/>
      <c r="O353" s="278"/>
      <c r="P353" s="278"/>
      <c r="Q353" s="278"/>
      <c r="R353" s="278"/>
      <c r="S353" s="278"/>
      <c r="T353" s="279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T353" s="280" t="s">
        <v>146</v>
      </c>
      <c r="AU353" s="280" t="s">
        <v>79</v>
      </c>
      <c r="AV353" s="16" t="s">
        <v>133</v>
      </c>
      <c r="AW353" s="16" t="s">
        <v>4</v>
      </c>
      <c r="AX353" s="16" t="s">
        <v>69</v>
      </c>
      <c r="AY353" s="280" t="s">
        <v>132</v>
      </c>
    </row>
    <row r="354" s="14" customFormat="1">
      <c r="A354" s="14"/>
      <c r="B354" s="238"/>
      <c r="C354" s="239"/>
      <c r="D354" s="220" t="s">
        <v>146</v>
      </c>
      <c r="E354" s="240" t="s">
        <v>19</v>
      </c>
      <c r="F354" s="241" t="s">
        <v>150</v>
      </c>
      <c r="G354" s="239"/>
      <c r="H354" s="242">
        <v>282.80500000000001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146</v>
      </c>
      <c r="AU354" s="248" t="s">
        <v>79</v>
      </c>
      <c r="AV354" s="14" t="s">
        <v>140</v>
      </c>
      <c r="AW354" s="14" t="s">
        <v>31</v>
      </c>
      <c r="AX354" s="14" t="s">
        <v>77</v>
      </c>
      <c r="AY354" s="248" t="s">
        <v>132</v>
      </c>
    </row>
    <row r="355" s="2" customFormat="1" ht="16.5" customHeight="1">
      <c r="A355" s="41"/>
      <c r="B355" s="42"/>
      <c r="C355" s="207" t="s">
        <v>472</v>
      </c>
      <c r="D355" s="207" t="s">
        <v>135</v>
      </c>
      <c r="E355" s="208" t="s">
        <v>473</v>
      </c>
      <c r="F355" s="209" t="s">
        <v>474</v>
      </c>
      <c r="G355" s="210" t="s">
        <v>194</v>
      </c>
      <c r="H355" s="211">
        <v>282.80500000000001</v>
      </c>
      <c r="I355" s="212"/>
      <c r="J355" s="213">
        <f>ROUND(I355*H355,2)</f>
        <v>0</v>
      </c>
      <c r="K355" s="209" t="s">
        <v>139</v>
      </c>
      <c r="L355" s="47"/>
      <c r="M355" s="214" t="s">
        <v>19</v>
      </c>
      <c r="N355" s="215" t="s">
        <v>40</v>
      </c>
      <c r="O355" s="87"/>
      <c r="P355" s="216">
        <f>O355*H355</f>
        <v>0</v>
      </c>
      <c r="Q355" s="216">
        <v>2.0000000000000002E-05</v>
      </c>
      <c r="R355" s="216">
        <f>Q355*H355</f>
        <v>0.0056561000000000007</v>
      </c>
      <c r="S355" s="216">
        <v>0</v>
      </c>
      <c r="T355" s="21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8" t="s">
        <v>270</v>
      </c>
      <c r="AT355" s="218" t="s">
        <v>135</v>
      </c>
      <c r="AU355" s="218" t="s">
        <v>79</v>
      </c>
      <c r="AY355" s="20" t="s">
        <v>132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20" t="s">
        <v>77</v>
      </c>
      <c r="BK355" s="219">
        <f>ROUND(I355*H355,2)</f>
        <v>0</v>
      </c>
      <c r="BL355" s="20" t="s">
        <v>270</v>
      </c>
      <c r="BM355" s="218" t="s">
        <v>475</v>
      </c>
    </row>
    <row r="356" s="2" customFormat="1">
      <c r="A356" s="41"/>
      <c r="B356" s="42"/>
      <c r="C356" s="43"/>
      <c r="D356" s="220" t="s">
        <v>142</v>
      </c>
      <c r="E356" s="43"/>
      <c r="F356" s="221" t="s">
        <v>476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142</v>
      </c>
      <c r="AU356" s="20" t="s">
        <v>79</v>
      </c>
    </row>
    <row r="357" s="2" customFormat="1">
      <c r="A357" s="41"/>
      <c r="B357" s="42"/>
      <c r="C357" s="43"/>
      <c r="D357" s="225" t="s">
        <v>144</v>
      </c>
      <c r="E357" s="43"/>
      <c r="F357" s="226" t="s">
        <v>477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144</v>
      </c>
      <c r="AU357" s="20" t="s">
        <v>79</v>
      </c>
    </row>
    <row r="358" s="13" customFormat="1">
      <c r="A358" s="13"/>
      <c r="B358" s="227"/>
      <c r="C358" s="228"/>
      <c r="D358" s="220" t="s">
        <v>146</v>
      </c>
      <c r="E358" s="229" t="s">
        <v>19</v>
      </c>
      <c r="F358" s="230" t="s">
        <v>444</v>
      </c>
      <c r="G358" s="228"/>
      <c r="H358" s="231">
        <v>212.94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146</v>
      </c>
      <c r="AU358" s="237" t="s">
        <v>79</v>
      </c>
      <c r="AV358" s="13" t="s">
        <v>79</v>
      </c>
      <c r="AW358" s="13" t="s">
        <v>31</v>
      </c>
      <c r="AX358" s="13" t="s">
        <v>69</v>
      </c>
      <c r="AY358" s="237" t="s">
        <v>132</v>
      </c>
    </row>
    <row r="359" s="13" customFormat="1">
      <c r="A359" s="13"/>
      <c r="B359" s="227"/>
      <c r="C359" s="228"/>
      <c r="D359" s="220" t="s">
        <v>146</v>
      </c>
      <c r="E359" s="229" t="s">
        <v>19</v>
      </c>
      <c r="F359" s="230" t="s">
        <v>445</v>
      </c>
      <c r="G359" s="228"/>
      <c r="H359" s="231">
        <v>13.02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146</v>
      </c>
      <c r="AU359" s="237" t="s">
        <v>79</v>
      </c>
      <c r="AV359" s="13" t="s">
        <v>79</v>
      </c>
      <c r="AW359" s="13" t="s">
        <v>31</v>
      </c>
      <c r="AX359" s="13" t="s">
        <v>69</v>
      </c>
      <c r="AY359" s="237" t="s">
        <v>132</v>
      </c>
    </row>
    <row r="360" s="13" customFormat="1">
      <c r="A360" s="13"/>
      <c r="B360" s="227"/>
      <c r="C360" s="228"/>
      <c r="D360" s="220" t="s">
        <v>146</v>
      </c>
      <c r="E360" s="229" t="s">
        <v>19</v>
      </c>
      <c r="F360" s="230" t="s">
        <v>446</v>
      </c>
      <c r="G360" s="228"/>
      <c r="H360" s="231">
        <v>5.7599999999999998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146</v>
      </c>
      <c r="AU360" s="237" t="s">
        <v>79</v>
      </c>
      <c r="AV360" s="13" t="s">
        <v>79</v>
      </c>
      <c r="AW360" s="13" t="s">
        <v>31</v>
      </c>
      <c r="AX360" s="13" t="s">
        <v>69</v>
      </c>
      <c r="AY360" s="237" t="s">
        <v>132</v>
      </c>
    </row>
    <row r="361" s="16" customFormat="1">
      <c r="A361" s="16"/>
      <c r="B361" s="270"/>
      <c r="C361" s="271"/>
      <c r="D361" s="220" t="s">
        <v>146</v>
      </c>
      <c r="E361" s="272" t="s">
        <v>19</v>
      </c>
      <c r="F361" s="273" t="s">
        <v>447</v>
      </c>
      <c r="G361" s="271"/>
      <c r="H361" s="274">
        <v>231.72</v>
      </c>
      <c r="I361" s="275"/>
      <c r="J361" s="271"/>
      <c r="K361" s="271"/>
      <c r="L361" s="276"/>
      <c r="M361" s="277"/>
      <c r="N361" s="278"/>
      <c r="O361" s="278"/>
      <c r="P361" s="278"/>
      <c r="Q361" s="278"/>
      <c r="R361" s="278"/>
      <c r="S361" s="278"/>
      <c r="T361" s="279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80" t="s">
        <v>146</v>
      </c>
      <c r="AU361" s="280" t="s">
        <v>79</v>
      </c>
      <c r="AV361" s="16" t="s">
        <v>133</v>
      </c>
      <c r="AW361" s="16" t="s">
        <v>4</v>
      </c>
      <c r="AX361" s="16" t="s">
        <v>69</v>
      </c>
      <c r="AY361" s="280" t="s">
        <v>132</v>
      </c>
    </row>
    <row r="362" s="13" customFormat="1">
      <c r="A362" s="13"/>
      <c r="B362" s="227"/>
      <c r="C362" s="228"/>
      <c r="D362" s="220" t="s">
        <v>146</v>
      </c>
      <c r="E362" s="229" t="s">
        <v>19</v>
      </c>
      <c r="F362" s="230" t="s">
        <v>448</v>
      </c>
      <c r="G362" s="228"/>
      <c r="H362" s="231">
        <v>49.005000000000003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146</v>
      </c>
      <c r="AU362" s="237" t="s">
        <v>79</v>
      </c>
      <c r="AV362" s="13" t="s">
        <v>79</v>
      </c>
      <c r="AW362" s="13" t="s">
        <v>31</v>
      </c>
      <c r="AX362" s="13" t="s">
        <v>69</v>
      </c>
      <c r="AY362" s="237" t="s">
        <v>132</v>
      </c>
    </row>
    <row r="363" s="13" customFormat="1">
      <c r="A363" s="13"/>
      <c r="B363" s="227"/>
      <c r="C363" s="228"/>
      <c r="D363" s="220" t="s">
        <v>146</v>
      </c>
      <c r="E363" s="229" t="s">
        <v>19</v>
      </c>
      <c r="F363" s="230" t="s">
        <v>449</v>
      </c>
      <c r="G363" s="228"/>
      <c r="H363" s="231">
        <v>2.0800000000000001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146</v>
      </c>
      <c r="AU363" s="237" t="s">
        <v>79</v>
      </c>
      <c r="AV363" s="13" t="s">
        <v>79</v>
      </c>
      <c r="AW363" s="13" t="s">
        <v>31</v>
      </c>
      <c r="AX363" s="13" t="s">
        <v>69</v>
      </c>
      <c r="AY363" s="237" t="s">
        <v>132</v>
      </c>
    </row>
    <row r="364" s="16" customFormat="1">
      <c r="A364" s="16"/>
      <c r="B364" s="270"/>
      <c r="C364" s="271"/>
      <c r="D364" s="220" t="s">
        <v>146</v>
      </c>
      <c r="E364" s="272" t="s">
        <v>19</v>
      </c>
      <c r="F364" s="273" t="s">
        <v>447</v>
      </c>
      <c r="G364" s="271"/>
      <c r="H364" s="274">
        <v>51.085000000000001</v>
      </c>
      <c r="I364" s="275"/>
      <c r="J364" s="271"/>
      <c r="K364" s="271"/>
      <c r="L364" s="276"/>
      <c r="M364" s="277"/>
      <c r="N364" s="278"/>
      <c r="O364" s="278"/>
      <c r="P364" s="278"/>
      <c r="Q364" s="278"/>
      <c r="R364" s="278"/>
      <c r="S364" s="278"/>
      <c r="T364" s="279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80" t="s">
        <v>146</v>
      </c>
      <c r="AU364" s="280" t="s">
        <v>79</v>
      </c>
      <c r="AV364" s="16" t="s">
        <v>133</v>
      </c>
      <c r="AW364" s="16" t="s">
        <v>4</v>
      </c>
      <c r="AX364" s="16" t="s">
        <v>69</v>
      </c>
      <c r="AY364" s="280" t="s">
        <v>132</v>
      </c>
    </row>
    <row r="365" s="14" customFormat="1">
      <c r="A365" s="14"/>
      <c r="B365" s="238"/>
      <c r="C365" s="239"/>
      <c r="D365" s="220" t="s">
        <v>146</v>
      </c>
      <c r="E365" s="240" t="s">
        <v>19</v>
      </c>
      <c r="F365" s="241" t="s">
        <v>150</v>
      </c>
      <c r="G365" s="239"/>
      <c r="H365" s="242">
        <v>282.80500000000001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8" t="s">
        <v>146</v>
      </c>
      <c r="AU365" s="248" t="s">
        <v>79</v>
      </c>
      <c r="AV365" s="14" t="s">
        <v>140</v>
      </c>
      <c r="AW365" s="14" t="s">
        <v>31</v>
      </c>
      <c r="AX365" s="14" t="s">
        <v>77</v>
      </c>
      <c r="AY365" s="248" t="s">
        <v>132</v>
      </c>
    </row>
    <row r="366" s="2" customFormat="1" ht="16.5" customHeight="1">
      <c r="A366" s="41"/>
      <c r="B366" s="42"/>
      <c r="C366" s="259" t="s">
        <v>478</v>
      </c>
      <c r="D366" s="259" t="s">
        <v>215</v>
      </c>
      <c r="E366" s="260" t="s">
        <v>479</v>
      </c>
      <c r="F366" s="261" t="s">
        <v>480</v>
      </c>
      <c r="G366" s="262" t="s">
        <v>153</v>
      </c>
      <c r="H366" s="263">
        <v>82.844999999999999</v>
      </c>
      <c r="I366" s="264"/>
      <c r="J366" s="265">
        <f>ROUND(I366*H366,2)</f>
        <v>0</v>
      </c>
      <c r="K366" s="261" t="s">
        <v>139</v>
      </c>
      <c r="L366" s="266"/>
      <c r="M366" s="267" t="s">
        <v>19</v>
      </c>
      <c r="N366" s="268" t="s">
        <v>40</v>
      </c>
      <c r="O366" s="87"/>
      <c r="P366" s="216">
        <f>O366*H366</f>
        <v>0</v>
      </c>
      <c r="Q366" s="216">
        <v>0.0093100000000000006</v>
      </c>
      <c r="R366" s="216">
        <f>Q366*H366</f>
        <v>0.77128695000000003</v>
      </c>
      <c r="S366" s="216">
        <v>0</v>
      </c>
      <c r="T366" s="21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8" t="s">
        <v>392</v>
      </c>
      <c r="AT366" s="218" t="s">
        <v>215</v>
      </c>
      <c r="AU366" s="218" t="s">
        <v>79</v>
      </c>
      <c r="AY366" s="20" t="s">
        <v>132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20" t="s">
        <v>77</v>
      </c>
      <c r="BK366" s="219">
        <f>ROUND(I366*H366,2)</f>
        <v>0</v>
      </c>
      <c r="BL366" s="20" t="s">
        <v>270</v>
      </c>
      <c r="BM366" s="218" t="s">
        <v>481</v>
      </c>
    </row>
    <row r="367" s="2" customFormat="1">
      <c r="A367" s="41"/>
      <c r="B367" s="42"/>
      <c r="C367" s="43"/>
      <c r="D367" s="220" t="s">
        <v>142</v>
      </c>
      <c r="E367" s="43"/>
      <c r="F367" s="221" t="s">
        <v>480</v>
      </c>
      <c r="G367" s="43"/>
      <c r="H367" s="43"/>
      <c r="I367" s="222"/>
      <c r="J367" s="43"/>
      <c r="K367" s="43"/>
      <c r="L367" s="47"/>
      <c r="M367" s="223"/>
      <c r="N367" s="22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142</v>
      </c>
      <c r="AU367" s="20" t="s">
        <v>79</v>
      </c>
    </row>
    <row r="368" s="13" customFormat="1">
      <c r="A368" s="13"/>
      <c r="B368" s="227"/>
      <c r="C368" s="228"/>
      <c r="D368" s="220" t="s">
        <v>146</v>
      </c>
      <c r="E368" s="229" t="s">
        <v>19</v>
      </c>
      <c r="F368" s="230" t="s">
        <v>482</v>
      </c>
      <c r="G368" s="228"/>
      <c r="H368" s="231">
        <v>78.900000000000006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146</v>
      </c>
      <c r="AU368" s="237" t="s">
        <v>79</v>
      </c>
      <c r="AV368" s="13" t="s">
        <v>79</v>
      </c>
      <c r="AW368" s="13" t="s">
        <v>31</v>
      </c>
      <c r="AX368" s="13" t="s">
        <v>77</v>
      </c>
      <c r="AY368" s="237" t="s">
        <v>132</v>
      </c>
    </row>
    <row r="369" s="13" customFormat="1">
      <c r="A369" s="13"/>
      <c r="B369" s="227"/>
      <c r="C369" s="228"/>
      <c r="D369" s="220" t="s">
        <v>146</v>
      </c>
      <c r="E369" s="228"/>
      <c r="F369" s="230" t="s">
        <v>483</v>
      </c>
      <c r="G369" s="228"/>
      <c r="H369" s="231">
        <v>82.844999999999999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146</v>
      </c>
      <c r="AU369" s="237" t="s">
        <v>79</v>
      </c>
      <c r="AV369" s="13" t="s">
        <v>79</v>
      </c>
      <c r="AW369" s="13" t="s">
        <v>4</v>
      </c>
      <c r="AX369" s="13" t="s">
        <v>77</v>
      </c>
      <c r="AY369" s="237" t="s">
        <v>132</v>
      </c>
    </row>
    <row r="370" s="2" customFormat="1" ht="16.5" customHeight="1">
      <c r="A370" s="41"/>
      <c r="B370" s="42"/>
      <c r="C370" s="259" t="s">
        <v>484</v>
      </c>
      <c r="D370" s="259" t="s">
        <v>215</v>
      </c>
      <c r="E370" s="260" t="s">
        <v>485</v>
      </c>
      <c r="F370" s="261" t="s">
        <v>486</v>
      </c>
      <c r="G370" s="262" t="s">
        <v>138</v>
      </c>
      <c r="H370" s="263">
        <v>5.3760000000000003</v>
      </c>
      <c r="I370" s="264"/>
      <c r="J370" s="265">
        <f>ROUND(I370*H370,2)</f>
        <v>0</v>
      </c>
      <c r="K370" s="261" t="s">
        <v>139</v>
      </c>
      <c r="L370" s="266"/>
      <c r="M370" s="267" t="s">
        <v>19</v>
      </c>
      <c r="N370" s="268" t="s">
        <v>40</v>
      </c>
      <c r="O370" s="87"/>
      <c r="P370" s="216">
        <f>O370*H370</f>
        <v>0</v>
      </c>
      <c r="Q370" s="216">
        <v>0.55000000000000004</v>
      </c>
      <c r="R370" s="216">
        <f>Q370*H370</f>
        <v>2.9568000000000003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392</v>
      </c>
      <c r="AT370" s="218" t="s">
        <v>215</v>
      </c>
      <c r="AU370" s="218" t="s">
        <v>79</v>
      </c>
      <c r="AY370" s="20" t="s">
        <v>132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77</v>
      </c>
      <c r="BK370" s="219">
        <f>ROUND(I370*H370,2)</f>
        <v>0</v>
      </c>
      <c r="BL370" s="20" t="s">
        <v>270</v>
      </c>
      <c r="BM370" s="218" t="s">
        <v>487</v>
      </c>
    </row>
    <row r="371" s="2" customFormat="1">
      <c r="A371" s="41"/>
      <c r="B371" s="42"/>
      <c r="C371" s="43"/>
      <c r="D371" s="220" t="s">
        <v>142</v>
      </c>
      <c r="E371" s="43"/>
      <c r="F371" s="221" t="s">
        <v>486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142</v>
      </c>
      <c r="AU371" s="20" t="s">
        <v>79</v>
      </c>
    </row>
    <row r="372" s="13" customFormat="1">
      <c r="A372" s="13"/>
      <c r="B372" s="227"/>
      <c r="C372" s="228"/>
      <c r="D372" s="220" t="s">
        <v>146</v>
      </c>
      <c r="E372" s="229" t="s">
        <v>19</v>
      </c>
      <c r="F372" s="230" t="s">
        <v>488</v>
      </c>
      <c r="G372" s="228"/>
      <c r="H372" s="231">
        <v>5.1200000000000001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146</v>
      </c>
      <c r="AU372" s="237" t="s">
        <v>79</v>
      </c>
      <c r="AV372" s="13" t="s">
        <v>79</v>
      </c>
      <c r="AW372" s="13" t="s">
        <v>31</v>
      </c>
      <c r="AX372" s="13" t="s">
        <v>77</v>
      </c>
      <c r="AY372" s="237" t="s">
        <v>132</v>
      </c>
    </row>
    <row r="373" s="13" customFormat="1">
      <c r="A373" s="13"/>
      <c r="B373" s="227"/>
      <c r="C373" s="228"/>
      <c r="D373" s="220" t="s">
        <v>146</v>
      </c>
      <c r="E373" s="228"/>
      <c r="F373" s="230" t="s">
        <v>489</v>
      </c>
      <c r="G373" s="228"/>
      <c r="H373" s="231">
        <v>5.3760000000000003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146</v>
      </c>
      <c r="AU373" s="237" t="s">
        <v>79</v>
      </c>
      <c r="AV373" s="13" t="s">
        <v>79</v>
      </c>
      <c r="AW373" s="13" t="s">
        <v>4</v>
      </c>
      <c r="AX373" s="13" t="s">
        <v>77</v>
      </c>
      <c r="AY373" s="237" t="s">
        <v>132</v>
      </c>
    </row>
    <row r="374" s="2" customFormat="1" ht="16.5" customHeight="1">
      <c r="A374" s="41"/>
      <c r="B374" s="42"/>
      <c r="C374" s="259" t="s">
        <v>490</v>
      </c>
      <c r="D374" s="259" t="s">
        <v>215</v>
      </c>
      <c r="E374" s="260" t="s">
        <v>491</v>
      </c>
      <c r="F374" s="261" t="s">
        <v>492</v>
      </c>
      <c r="G374" s="262" t="s">
        <v>138</v>
      </c>
      <c r="H374" s="263">
        <v>5.2939999999999996</v>
      </c>
      <c r="I374" s="264"/>
      <c r="J374" s="265">
        <f>ROUND(I374*H374,2)</f>
        <v>0</v>
      </c>
      <c r="K374" s="261" t="s">
        <v>139</v>
      </c>
      <c r="L374" s="266"/>
      <c r="M374" s="267" t="s">
        <v>19</v>
      </c>
      <c r="N374" s="268" t="s">
        <v>40</v>
      </c>
      <c r="O374" s="87"/>
      <c r="P374" s="216">
        <f>O374*H374</f>
        <v>0</v>
      </c>
      <c r="Q374" s="216">
        <v>0.55000000000000004</v>
      </c>
      <c r="R374" s="216">
        <f>Q374*H374</f>
        <v>2.9117000000000002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392</v>
      </c>
      <c r="AT374" s="218" t="s">
        <v>215</v>
      </c>
      <c r="AU374" s="218" t="s">
        <v>79</v>
      </c>
      <c r="AY374" s="20" t="s">
        <v>132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20" t="s">
        <v>77</v>
      </c>
      <c r="BK374" s="219">
        <f>ROUND(I374*H374,2)</f>
        <v>0</v>
      </c>
      <c r="BL374" s="20" t="s">
        <v>270</v>
      </c>
      <c r="BM374" s="218" t="s">
        <v>493</v>
      </c>
    </row>
    <row r="375" s="2" customFormat="1">
      <c r="A375" s="41"/>
      <c r="B375" s="42"/>
      <c r="C375" s="43"/>
      <c r="D375" s="220" t="s">
        <v>142</v>
      </c>
      <c r="E375" s="43"/>
      <c r="F375" s="221" t="s">
        <v>492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142</v>
      </c>
      <c r="AU375" s="20" t="s">
        <v>79</v>
      </c>
    </row>
    <row r="376" s="13" customFormat="1">
      <c r="A376" s="13"/>
      <c r="B376" s="227"/>
      <c r="C376" s="228"/>
      <c r="D376" s="220" t="s">
        <v>146</v>
      </c>
      <c r="E376" s="229" t="s">
        <v>19</v>
      </c>
      <c r="F376" s="230" t="s">
        <v>494</v>
      </c>
      <c r="G376" s="228"/>
      <c r="H376" s="231">
        <v>0.51100000000000001</v>
      </c>
      <c r="I376" s="232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146</v>
      </c>
      <c r="AU376" s="237" t="s">
        <v>79</v>
      </c>
      <c r="AV376" s="13" t="s">
        <v>79</v>
      </c>
      <c r="AW376" s="13" t="s">
        <v>31</v>
      </c>
      <c r="AX376" s="13" t="s">
        <v>69</v>
      </c>
      <c r="AY376" s="237" t="s">
        <v>132</v>
      </c>
    </row>
    <row r="377" s="13" customFormat="1">
      <c r="A377" s="13"/>
      <c r="B377" s="227"/>
      <c r="C377" s="228"/>
      <c r="D377" s="220" t="s">
        <v>146</v>
      </c>
      <c r="E377" s="229" t="s">
        <v>19</v>
      </c>
      <c r="F377" s="230" t="s">
        <v>495</v>
      </c>
      <c r="G377" s="228"/>
      <c r="H377" s="231">
        <v>0.031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146</v>
      </c>
      <c r="AU377" s="237" t="s">
        <v>79</v>
      </c>
      <c r="AV377" s="13" t="s">
        <v>79</v>
      </c>
      <c r="AW377" s="13" t="s">
        <v>31</v>
      </c>
      <c r="AX377" s="13" t="s">
        <v>69</v>
      </c>
      <c r="AY377" s="237" t="s">
        <v>132</v>
      </c>
    </row>
    <row r="378" s="13" customFormat="1">
      <c r="A378" s="13"/>
      <c r="B378" s="227"/>
      <c r="C378" s="228"/>
      <c r="D378" s="220" t="s">
        <v>146</v>
      </c>
      <c r="E378" s="229" t="s">
        <v>19</v>
      </c>
      <c r="F378" s="230" t="s">
        <v>496</v>
      </c>
      <c r="G378" s="228"/>
      <c r="H378" s="231">
        <v>0.014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146</v>
      </c>
      <c r="AU378" s="237" t="s">
        <v>79</v>
      </c>
      <c r="AV378" s="13" t="s">
        <v>79</v>
      </c>
      <c r="AW378" s="13" t="s">
        <v>31</v>
      </c>
      <c r="AX378" s="13" t="s">
        <v>69</v>
      </c>
      <c r="AY378" s="237" t="s">
        <v>132</v>
      </c>
    </row>
    <row r="379" s="16" customFormat="1">
      <c r="A379" s="16"/>
      <c r="B379" s="270"/>
      <c r="C379" s="271"/>
      <c r="D379" s="220" t="s">
        <v>146</v>
      </c>
      <c r="E379" s="272" t="s">
        <v>19</v>
      </c>
      <c r="F379" s="273" t="s">
        <v>447</v>
      </c>
      <c r="G379" s="271"/>
      <c r="H379" s="274">
        <v>0.55600000000000005</v>
      </c>
      <c r="I379" s="275"/>
      <c r="J379" s="271"/>
      <c r="K379" s="271"/>
      <c r="L379" s="276"/>
      <c r="M379" s="277"/>
      <c r="N379" s="278"/>
      <c r="O379" s="278"/>
      <c r="P379" s="278"/>
      <c r="Q379" s="278"/>
      <c r="R379" s="278"/>
      <c r="S379" s="278"/>
      <c r="T379" s="279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80" t="s">
        <v>146</v>
      </c>
      <c r="AU379" s="280" t="s">
        <v>79</v>
      </c>
      <c r="AV379" s="16" t="s">
        <v>133</v>
      </c>
      <c r="AW379" s="16" t="s">
        <v>4</v>
      </c>
      <c r="AX379" s="16" t="s">
        <v>69</v>
      </c>
      <c r="AY379" s="280" t="s">
        <v>132</v>
      </c>
    </row>
    <row r="380" s="13" customFormat="1">
      <c r="A380" s="13"/>
      <c r="B380" s="227"/>
      <c r="C380" s="228"/>
      <c r="D380" s="220" t="s">
        <v>146</v>
      </c>
      <c r="E380" s="229" t="s">
        <v>19</v>
      </c>
      <c r="F380" s="230" t="s">
        <v>497</v>
      </c>
      <c r="G380" s="228"/>
      <c r="H380" s="231">
        <v>0.11799999999999999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146</v>
      </c>
      <c r="AU380" s="237" t="s">
        <v>79</v>
      </c>
      <c r="AV380" s="13" t="s">
        <v>79</v>
      </c>
      <c r="AW380" s="13" t="s">
        <v>31</v>
      </c>
      <c r="AX380" s="13" t="s">
        <v>69</v>
      </c>
      <c r="AY380" s="237" t="s">
        <v>132</v>
      </c>
    </row>
    <row r="381" s="13" customFormat="1">
      <c r="A381" s="13"/>
      <c r="B381" s="227"/>
      <c r="C381" s="228"/>
      <c r="D381" s="220" t="s">
        <v>146</v>
      </c>
      <c r="E381" s="229" t="s">
        <v>19</v>
      </c>
      <c r="F381" s="230" t="s">
        <v>498</v>
      </c>
      <c r="G381" s="228"/>
      <c r="H381" s="231">
        <v>0.0050000000000000001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7" t="s">
        <v>146</v>
      </c>
      <c r="AU381" s="237" t="s">
        <v>79</v>
      </c>
      <c r="AV381" s="13" t="s">
        <v>79</v>
      </c>
      <c r="AW381" s="13" t="s">
        <v>31</v>
      </c>
      <c r="AX381" s="13" t="s">
        <v>69</v>
      </c>
      <c r="AY381" s="237" t="s">
        <v>132</v>
      </c>
    </row>
    <row r="382" s="16" customFormat="1">
      <c r="A382" s="16"/>
      <c r="B382" s="270"/>
      <c r="C382" s="271"/>
      <c r="D382" s="220" t="s">
        <v>146</v>
      </c>
      <c r="E382" s="272" t="s">
        <v>19</v>
      </c>
      <c r="F382" s="273" t="s">
        <v>447</v>
      </c>
      <c r="G382" s="271"/>
      <c r="H382" s="274">
        <v>0.123</v>
      </c>
      <c r="I382" s="275"/>
      <c r="J382" s="271"/>
      <c r="K382" s="271"/>
      <c r="L382" s="276"/>
      <c r="M382" s="277"/>
      <c r="N382" s="278"/>
      <c r="O382" s="278"/>
      <c r="P382" s="278"/>
      <c r="Q382" s="278"/>
      <c r="R382" s="278"/>
      <c r="S382" s="278"/>
      <c r="T382" s="279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80" t="s">
        <v>146</v>
      </c>
      <c r="AU382" s="280" t="s">
        <v>79</v>
      </c>
      <c r="AV382" s="16" t="s">
        <v>133</v>
      </c>
      <c r="AW382" s="16" t="s">
        <v>4</v>
      </c>
      <c r="AX382" s="16" t="s">
        <v>69</v>
      </c>
      <c r="AY382" s="280" t="s">
        <v>132</v>
      </c>
    </row>
    <row r="383" s="13" customFormat="1">
      <c r="A383" s="13"/>
      <c r="B383" s="227"/>
      <c r="C383" s="228"/>
      <c r="D383" s="220" t="s">
        <v>146</v>
      </c>
      <c r="E383" s="229" t="s">
        <v>19</v>
      </c>
      <c r="F383" s="230" t="s">
        <v>499</v>
      </c>
      <c r="G383" s="228"/>
      <c r="H383" s="231">
        <v>3.4750000000000001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146</v>
      </c>
      <c r="AU383" s="237" t="s">
        <v>79</v>
      </c>
      <c r="AV383" s="13" t="s">
        <v>79</v>
      </c>
      <c r="AW383" s="13" t="s">
        <v>31</v>
      </c>
      <c r="AX383" s="13" t="s">
        <v>69</v>
      </c>
      <c r="AY383" s="237" t="s">
        <v>132</v>
      </c>
    </row>
    <row r="384" s="13" customFormat="1">
      <c r="A384" s="13"/>
      <c r="B384" s="227"/>
      <c r="C384" s="228"/>
      <c r="D384" s="220" t="s">
        <v>146</v>
      </c>
      <c r="E384" s="229" t="s">
        <v>19</v>
      </c>
      <c r="F384" s="230" t="s">
        <v>500</v>
      </c>
      <c r="G384" s="228"/>
      <c r="H384" s="231">
        <v>0.21199999999999999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146</v>
      </c>
      <c r="AU384" s="237" t="s">
        <v>79</v>
      </c>
      <c r="AV384" s="13" t="s">
        <v>79</v>
      </c>
      <c r="AW384" s="13" t="s">
        <v>31</v>
      </c>
      <c r="AX384" s="13" t="s">
        <v>69</v>
      </c>
      <c r="AY384" s="237" t="s">
        <v>132</v>
      </c>
    </row>
    <row r="385" s="13" customFormat="1">
      <c r="A385" s="13"/>
      <c r="B385" s="227"/>
      <c r="C385" s="228"/>
      <c r="D385" s="220" t="s">
        <v>146</v>
      </c>
      <c r="E385" s="229" t="s">
        <v>19</v>
      </c>
      <c r="F385" s="230" t="s">
        <v>501</v>
      </c>
      <c r="G385" s="228"/>
      <c r="H385" s="231">
        <v>0.094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146</v>
      </c>
      <c r="AU385" s="237" t="s">
        <v>79</v>
      </c>
      <c r="AV385" s="13" t="s">
        <v>79</v>
      </c>
      <c r="AW385" s="13" t="s">
        <v>31</v>
      </c>
      <c r="AX385" s="13" t="s">
        <v>69</v>
      </c>
      <c r="AY385" s="237" t="s">
        <v>132</v>
      </c>
    </row>
    <row r="386" s="16" customFormat="1">
      <c r="A386" s="16"/>
      <c r="B386" s="270"/>
      <c r="C386" s="271"/>
      <c r="D386" s="220" t="s">
        <v>146</v>
      </c>
      <c r="E386" s="272" t="s">
        <v>19</v>
      </c>
      <c r="F386" s="273" t="s">
        <v>447</v>
      </c>
      <c r="G386" s="271"/>
      <c r="H386" s="274">
        <v>3.7810000000000001</v>
      </c>
      <c r="I386" s="275"/>
      <c r="J386" s="271"/>
      <c r="K386" s="271"/>
      <c r="L386" s="276"/>
      <c r="M386" s="277"/>
      <c r="N386" s="278"/>
      <c r="O386" s="278"/>
      <c r="P386" s="278"/>
      <c r="Q386" s="278"/>
      <c r="R386" s="278"/>
      <c r="S386" s="278"/>
      <c r="T386" s="279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80" t="s">
        <v>146</v>
      </c>
      <c r="AU386" s="280" t="s">
        <v>79</v>
      </c>
      <c r="AV386" s="16" t="s">
        <v>133</v>
      </c>
      <c r="AW386" s="16" t="s">
        <v>4</v>
      </c>
      <c r="AX386" s="16" t="s">
        <v>69</v>
      </c>
      <c r="AY386" s="280" t="s">
        <v>132</v>
      </c>
    </row>
    <row r="387" s="13" customFormat="1">
      <c r="A387" s="13"/>
      <c r="B387" s="227"/>
      <c r="C387" s="228"/>
      <c r="D387" s="220" t="s">
        <v>146</v>
      </c>
      <c r="E387" s="229" t="s">
        <v>19</v>
      </c>
      <c r="F387" s="230" t="s">
        <v>502</v>
      </c>
      <c r="G387" s="228"/>
      <c r="H387" s="231">
        <v>0.80000000000000004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146</v>
      </c>
      <c r="AU387" s="237" t="s">
        <v>79</v>
      </c>
      <c r="AV387" s="13" t="s">
        <v>79</v>
      </c>
      <c r="AW387" s="13" t="s">
        <v>31</v>
      </c>
      <c r="AX387" s="13" t="s">
        <v>69</v>
      </c>
      <c r="AY387" s="237" t="s">
        <v>132</v>
      </c>
    </row>
    <row r="388" s="13" customFormat="1">
      <c r="A388" s="13"/>
      <c r="B388" s="227"/>
      <c r="C388" s="228"/>
      <c r="D388" s="220" t="s">
        <v>146</v>
      </c>
      <c r="E388" s="229" t="s">
        <v>19</v>
      </c>
      <c r="F388" s="230" t="s">
        <v>503</v>
      </c>
      <c r="G388" s="228"/>
      <c r="H388" s="231">
        <v>0.034000000000000002</v>
      </c>
      <c r="I388" s="232"/>
      <c r="J388" s="228"/>
      <c r="K388" s="228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146</v>
      </c>
      <c r="AU388" s="237" t="s">
        <v>79</v>
      </c>
      <c r="AV388" s="13" t="s">
        <v>79</v>
      </c>
      <c r="AW388" s="13" t="s">
        <v>31</v>
      </c>
      <c r="AX388" s="13" t="s">
        <v>69</v>
      </c>
      <c r="AY388" s="237" t="s">
        <v>132</v>
      </c>
    </row>
    <row r="389" s="16" customFormat="1">
      <c r="A389" s="16"/>
      <c r="B389" s="270"/>
      <c r="C389" s="271"/>
      <c r="D389" s="220" t="s">
        <v>146</v>
      </c>
      <c r="E389" s="272" t="s">
        <v>19</v>
      </c>
      <c r="F389" s="273" t="s">
        <v>447</v>
      </c>
      <c r="G389" s="271"/>
      <c r="H389" s="274">
        <v>0.83399999999999996</v>
      </c>
      <c r="I389" s="275"/>
      <c r="J389" s="271"/>
      <c r="K389" s="271"/>
      <c r="L389" s="276"/>
      <c r="M389" s="277"/>
      <c r="N389" s="278"/>
      <c r="O389" s="278"/>
      <c r="P389" s="278"/>
      <c r="Q389" s="278"/>
      <c r="R389" s="278"/>
      <c r="S389" s="278"/>
      <c r="T389" s="279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0" t="s">
        <v>146</v>
      </c>
      <c r="AU389" s="280" t="s">
        <v>79</v>
      </c>
      <c r="AV389" s="16" t="s">
        <v>133</v>
      </c>
      <c r="AW389" s="16" t="s">
        <v>4</v>
      </c>
      <c r="AX389" s="16" t="s">
        <v>69</v>
      </c>
      <c r="AY389" s="280" t="s">
        <v>132</v>
      </c>
    </row>
    <row r="390" s="14" customFormat="1">
      <c r="A390" s="14"/>
      <c r="B390" s="238"/>
      <c r="C390" s="239"/>
      <c r="D390" s="220" t="s">
        <v>146</v>
      </c>
      <c r="E390" s="240" t="s">
        <v>19</v>
      </c>
      <c r="F390" s="241" t="s">
        <v>150</v>
      </c>
      <c r="G390" s="239"/>
      <c r="H390" s="242">
        <v>5.2939999999999996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8" t="s">
        <v>146</v>
      </c>
      <c r="AU390" s="248" t="s">
        <v>79</v>
      </c>
      <c r="AV390" s="14" t="s">
        <v>140</v>
      </c>
      <c r="AW390" s="14" t="s">
        <v>31</v>
      </c>
      <c r="AX390" s="14" t="s">
        <v>77</v>
      </c>
      <c r="AY390" s="248" t="s">
        <v>132</v>
      </c>
    </row>
    <row r="391" s="14" customFormat="1">
      <c r="A391" s="14"/>
      <c r="B391" s="238"/>
      <c r="C391" s="239"/>
      <c r="D391" s="220" t="s">
        <v>146</v>
      </c>
      <c r="E391" s="240" t="s">
        <v>19</v>
      </c>
      <c r="F391" s="241" t="s">
        <v>150</v>
      </c>
      <c r="G391" s="239"/>
      <c r="H391" s="242">
        <v>0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8" t="s">
        <v>146</v>
      </c>
      <c r="AU391" s="248" t="s">
        <v>79</v>
      </c>
      <c r="AV391" s="14" t="s">
        <v>140</v>
      </c>
      <c r="AW391" s="14" t="s">
        <v>31</v>
      </c>
      <c r="AX391" s="14" t="s">
        <v>69</v>
      </c>
      <c r="AY391" s="248" t="s">
        <v>132</v>
      </c>
    </row>
    <row r="392" s="2" customFormat="1" ht="16.5" customHeight="1">
      <c r="A392" s="41"/>
      <c r="B392" s="42"/>
      <c r="C392" s="259" t="s">
        <v>504</v>
      </c>
      <c r="D392" s="259" t="s">
        <v>215</v>
      </c>
      <c r="E392" s="260" t="s">
        <v>505</v>
      </c>
      <c r="F392" s="261" t="s">
        <v>506</v>
      </c>
      <c r="G392" s="262" t="s">
        <v>138</v>
      </c>
      <c r="H392" s="263">
        <v>3.9329999999999998</v>
      </c>
      <c r="I392" s="264"/>
      <c r="J392" s="265">
        <f>ROUND(I392*H392,2)</f>
        <v>0</v>
      </c>
      <c r="K392" s="261" t="s">
        <v>139</v>
      </c>
      <c r="L392" s="266"/>
      <c r="M392" s="267" t="s">
        <v>19</v>
      </c>
      <c r="N392" s="268" t="s">
        <v>40</v>
      </c>
      <c r="O392" s="87"/>
      <c r="P392" s="216">
        <f>O392*H392</f>
        <v>0</v>
      </c>
      <c r="Q392" s="216">
        <v>0.55000000000000004</v>
      </c>
      <c r="R392" s="216">
        <f>Q392*H392</f>
        <v>2.1631499999999999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392</v>
      </c>
      <c r="AT392" s="218" t="s">
        <v>215</v>
      </c>
      <c r="AU392" s="218" t="s">
        <v>79</v>
      </c>
      <c r="AY392" s="20" t="s">
        <v>132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20" t="s">
        <v>77</v>
      </c>
      <c r="BK392" s="219">
        <f>ROUND(I392*H392,2)</f>
        <v>0</v>
      </c>
      <c r="BL392" s="20" t="s">
        <v>270</v>
      </c>
      <c r="BM392" s="218" t="s">
        <v>507</v>
      </c>
    </row>
    <row r="393" s="2" customFormat="1">
      <c r="A393" s="41"/>
      <c r="B393" s="42"/>
      <c r="C393" s="43"/>
      <c r="D393" s="220" t="s">
        <v>142</v>
      </c>
      <c r="E393" s="43"/>
      <c r="F393" s="221" t="s">
        <v>506</v>
      </c>
      <c r="G393" s="43"/>
      <c r="H393" s="43"/>
      <c r="I393" s="222"/>
      <c r="J393" s="43"/>
      <c r="K393" s="43"/>
      <c r="L393" s="47"/>
      <c r="M393" s="223"/>
      <c r="N393" s="22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142</v>
      </c>
      <c r="AU393" s="20" t="s">
        <v>79</v>
      </c>
    </row>
    <row r="394" s="13" customFormat="1">
      <c r="A394" s="13"/>
      <c r="B394" s="227"/>
      <c r="C394" s="228"/>
      <c r="D394" s="220" t="s">
        <v>146</v>
      </c>
      <c r="E394" s="229" t="s">
        <v>19</v>
      </c>
      <c r="F394" s="230" t="s">
        <v>508</v>
      </c>
      <c r="G394" s="228"/>
      <c r="H394" s="231">
        <v>1.633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146</v>
      </c>
      <c r="AU394" s="237" t="s">
        <v>79</v>
      </c>
      <c r="AV394" s="13" t="s">
        <v>79</v>
      </c>
      <c r="AW394" s="13" t="s">
        <v>31</v>
      </c>
      <c r="AX394" s="13" t="s">
        <v>69</v>
      </c>
      <c r="AY394" s="237" t="s">
        <v>132</v>
      </c>
    </row>
    <row r="395" s="13" customFormat="1">
      <c r="A395" s="13"/>
      <c r="B395" s="227"/>
      <c r="C395" s="228"/>
      <c r="D395" s="220" t="s">
        <v>146</v>
      </c>
      <c r="E395" s="229" t="s">
        <v>19</v>
      </c>
      <c r="F395" s="230" t="s">
        <v>509</v>
      </c>
      <c r="G395" s="228"/>
      <c r="H395" s="231">
        <v>1.2050000000000001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146</v>
      </c>
      <c r="AU395" s="237" t="s">
        <v>79</v>
      </c>
      <c r="AV395" s="13" t="s">
        <v>79</v>
      </c>
      <c r="AW395" s="13" t="s">
        <v>31</v>
      </c>
      <c r="AX395" s="13" t="s">
        <v>69</v>
      </c>
      <c r="AY395" s="237" t="s">
        <v>132</v>
      </c>
    </row>
    <row r="396" s="13" customFormat="1">
      <c r="A396" s="13"/>
      <c r="B396" s="227"/>
      <c r="C396" s="228"/>
      <c r="D396" s="220" t="s">
        <v>146</v>
      </c>
      <c r="E396" s="229" t="s">
        <v>19</v>
      </c>
      <c r="F396" s="230" t="s">
        <v>510</v>
      </c>
      <c r="G396" s="228"/>
      <c r="H396" s="231">
        <v>0.56999999999999995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146</v>
      </c>
      <c r="AU396" s="237" t="s">
        <v>79</v>
      </c>
      <c r="AV396" s="13" t="s">
        <v>79</v>
      </c>
      <c r="AW396" s="13" t="s">
        <v>31</v>
      </c>
      <c r="AX396" s="13" t="s">
        <v>69</v>
      </c>
      <c r="AY396" s="237" t="s">
        <v>132</v>
      </c>
    </row>
    <row r="397" s="13" customFormat="1">
      <c r="A397" s="13"/>
      <c r="B397" s="227"/>
      <c r="C397" s="228"/>
      <c r="D397" s="220" t="s">
        <v>146</v>
      </c>
      <c r="E397" s="229" t="s">
        <v>19</v>
      </c>
      <c r="F397" s="230" t="s">
        <v>511</v>
      </c>
      <c r="G397" s="228"/>
      <c r="H397" s="231">
        <v>0.52500000000000002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146</v>
      </c>
      <c r="AU397" s="237" t="s">
        <v>79</v>
      </c>
      <c r="AV397" s="13" t="s">
        <v>79</v>
      </c>
      <c r="AW397" s="13" t="s">
        <v>31</v>
      </c>
      <c r="AX397" s="13" t="s">
        <v>69</v>
      </c>
      <c r="AY397" s="237" t="s">
        <v>132</v>
      </c>
    </row>
    <row r="398" s="14" customFormat="1">
      <c r="A398" s="14"/>
      <c r="B398" s="238"/>
      <c r="C398" s="239"/>
      <c r="D398" s="220" t="s">
        <v>146</v>
      </c>
      <c r="E398" s="240" t="s">
        <v>19</v>
      </c>
      <c r="F398" s="241" t="s">
        <v>150</v>
      </c>
      <c r="G398" s="239"/>
      <c r="H398" s="242">
        <v>3.9329999999999998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8" t="s">
        <v>146</v>
      </c>
      <c r="AU398" s="248" t="s">
        <v>79</v>
      </c>
      <c r="AV398" s="14" t="s">
        <v>140</v>
      </c>
      <c r="AW398" s="14" t="s">
        <v>4</v>
      </c>
      <c r="AX398" s="14" t="s">
        <v>77</v>
      </c>
      <c r="AY398" s="248" t="s">
        <v>132</v>
      </c>
    </row>
    <row r="399" s="2" customFormat="1" ht="16.5" customHeight="1">
      <c r="A399" s="41"/>
      <c r="B399" s="42"/>
      <c r="C399" s="259" t="s">
        <v>512</v>
      </c>
      <c r="D399" s="259" t="s">
        <v>215</v>
      </c>
      <c r="E399" s="260" t="s">
        <v>513</v>
      </c>
      <c r="F399" s="261" t="s">
        <v>514</v>
      </c>
      <c r="G399" s="262" t="s">
        <v>153</v>
      </c>
      <c r="H399" s="263">
        <v>56.194000000000003</v>
      </c>
      <c r="I399" s="264"/>
      <c r="J399" s="265">
        <f>ROUND(I399*H399,2)</f>
        <v>0</v>
      </c>
      <c r="K399" s="261" t="s">
        <v>139</v>
      </c>
      <c r="L399" s="266"/>
      <c r="M399" s="267" t="s">
        <v>19</v>
      </c>
      <c r="N399" s="268" t="s">
        <v>40</v>
      </c>
      <c r="O399" s="87"/>
      <c r="P399" s="216">
        <f>O399*H399</f>
        <v>0</v>
      </c>
      <c r="Q399" s="216">
        <v>0.0104</v>
      </c>
      <c r="R399" s="216">
        <f>Q399*H399</f>
        <v>0.58441759999999998</v>
      </c>
      <c r="S399" s="216">
        <v>0</v>
      </c>
      <c r="T399" s="21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8" t="s">
        <v>392</v>
      </c>
      <c r="AT399" s="218" t="s">
        <v>215</v>
      </c>
      <c r="AU399" s="218" t="s">
        <v>79</v>
      </c>
      <c r="AY399" s="20" t="s">
        <v>132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20" t="s">
        <v>77</v>
      </c>
      <c r="BK399" s="219">
        <f>ROUND(I399*H399,2)</f>
        <v>0</v>
      </c>
      <c r="BL399" s="20" t="s">
        <v>270</v>
      </c>
      <c r="BM399" s="218" t="s">
        <v>515</v>
      </c>
    </row>
    <row r="400" s="2" customFormat="1">
      <c r="A400" s="41"/>
      <c r="B400" s="42"/>
      <c r="C400" s="43"/>
      <c r="D400" s="220" t="s">
        <v>142</v>
      </c>
      <c r="E400" s="43"/>
      <c r="F400" s="221" t="s">
        <v>514</v>
      </c>
      <c r="G400" s="43"/>
      <c r="H400" s="43"/>
      <c r="I400" s="222"/>
      <c r="J400" s="43"/>
      <c r="K400" s="43"/>
      <c r="L400" s="47"/>
      <c r="M400" s="223"/>
      <c r="N400" s="22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142</v>
      </c>
      <c r="AU400" s="20" t="s">
        <v>79</v>
      </c>
    </row>
    <row r="401" s="13" customFormat="1">
      <c r="A401" s="13"/>
      <c r="B401" s="227"/>
      <c r="C401" s="228"/>
      <c r="D401" s="220" t="s">
        <v>146</v>
      </c>
      <c r="E401" s="229" t="s">
        <v>19</v>
      </c>
      <c r="F401" s="230" t="s">
        <v>448</v>
      </c>
      <c r="G401" s="228"/>
      <c r="H401" s="231">
        <v>49.005000000000003</v>
      </c>
      <c r="I401" s="232"/>
      <c r="J401" s="228"/>
      <c r="K401" s="228"/>
      <c r="L401" s="233"/>
      <c r="M401" s="234"/>
      <c r="N401" s="235"/>
      <c r="O401" s="235"/>
      <c r="P401" s="235"/>
      <c r="Q401" s="235"/>
      <c r="R401" s="235"/>
      <c r="S401" s="235"/>
      <c r="T401" s="23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7" t="s">
        <v>146</v>
      </c>
      <c r="AU401" s="237" t="s">
        <v>79</v>
      </c>
      <c r="AV401" s="13" t="s">
        <v>79</v>
      </c>
      <c r="AW401" s="13" t="s">
        <v>31</v>
      </c>
      <c r="AX401" s="13" t="s">
        <v>69</v>
      </c>
      <c r="AY401" s="237" t="s">
        <v>132</v>
      </c>
    </row>
    <row r="402" s="13" customFormat="1">
      <c r="A402" s="13"/>
      <c r="B402" s="227"/>
      <c r="C402" s="228"/>
      <c r="D402" s="220" t="s">
        <v>146</v>
      </c>
      <c r="E402" s="229" t="s">
        <v>19</v>
      </c>
      <c r="F402" s="230" t="s">
        <v>449</v>
      </c>
      <c r="G402" s="228"/>
      <c r="H402" s="231">
        <v>2.0800000000000001</v>
      </c>
      <c r="I402" s="232"/>
      <c r="J402" s="228"/>
      <c r="K402" s="228"/>
      <c r="L402" s="233"/>
      <c r="M402" s="234"/>
      <c r="N402" s="235"/>
      <c r="O402" s="235"/>
      <c r="P402" s="235"/>
      <c r="Q402" s="235"/>
      <c r="R402" s="235"/>
      <c r="S402" s="235"/>
      <c r="T402" s="23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7" t="s">
        <v>146</v>
      </c>
      <c r="AU402" s="237" t="s">
        <v>79</v>
      </c>
      <c r="AV402" s="13" t="s">
        <v>79</v>
      </c>
      <c r="AW402" s="13" t="s">
        <v>31</v>
      </c>
      <c r="AX402" s="13" t="s">
        <v>69</v>
      </c>
      <c r="AY402" s="237" t="s">
        <v>132</v>
      </c>
    </row>
    <row r="403" s="14" customFormat="1">
      <c r="A403" s="14"/>
      <c r="B403" s="238"/>
      <c r="C403" s="239"/>
      <c r="D403" s="220" t="s">
        <v>146</v>
      </c>
      <c r="E403" s="240" t="s">
        <v>19</v>
      </c>
      <c r="F403" s="241" t="s">
        <v>150</v>
      </c>
      <c r="G403" s="239"/>
      <c r="H403" s="242">
        <v>51.085000000000001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8" t="s">
        <v>146</v>
      </c>
      <c r="AU403" s="248" t="s">
        <v>79</v>
      </c>
      <c r="AV403" s="14" t="s">
        <v>140</v>
      </c>
      <c r="AW403" s="14" t="s">
        <v>31</v>
      </c>
      <c r="AX403" s="14" t="s">
        <v>77</v>
      </c>
      <c r="AY403" s="248" t="s">
        <v>132</v>
      </c>
    </row>
    <row r="404" s="13" customFormat="1">
      <c r="A404" s="13"/>
      <c r="B404" s="227"/>
      <c r="C404" s="228"/>
      <c r="D404" s="220" t="s">
        <v>146</v>
      </c>
      <c r="E404" s="228"/>
      <c r="F404" s="230" t="s">
        <v>516</v>
      </c>
      <c r="G404" s="228"/>
      <c r="H404" s="231">
        <v>56.194000000000003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146</v>
      </c>
      <c r="AU404" s="237" t="s">
        <v>79</v>
      </c>
      <c r="AV404" s="13" t="s">
        <v>79</v>
      </c>
      <c r="AW404" s="13" t="s">
        <v>4</v>
      </c>
      <c r="AX404" s="13" t="s">
        <v>77</v>
      </c>
      <c r="AY404" s="237" t="s">
        <v>132</v>
      </c>
    </row>
    <row r="405" s="2" customFormat="1" ht="16.5" customHeight="1">
      <c r="A405" s="41"/>
      <c r="B405" s="42"/>
      <c r="C405" s="207" t="s">
        <v>517</v>
      </c>
      <c r="D405" s="207" t="s">
        <v>135</v>
      </c>
      <c r="E405" s="208" t="s">
        <v>518</v>
      </c>
      <c r="F405" s="209" t="s">
        <v>519</v>
      </c>
      <c r="G405" s="210" t="s">
        <v>138</v>
      </c>
      <c r="H405" s="211">
        <v>9.1999999999999993</v>
      </c>
      <c r="I405" s="212"/>
      <c r="J405" s="213">
        <f>ROUND(I405*H405,2)</f>
        <v>0</v>
      </c>
      <c r="K405" s="209" t="s">
        <v>139</v>
      </c>
      <c r="L405" s="47"/>
      <c r="M405" s="214" t="s">
        <v>19</v>
      </c>
      <c r="N405" s="215" t="s">
        <v>40</v>
      </c>
      <c r="O405" s="87"/>
      <c r="P405" s="216">
        <f>O405*H405</f>
        <v>0</v>
      </c>
      <c r="Q405" s="216">
        <v>0.023367804999999998</v>
      </c>
      <c r="R405" s="216">
        <f>Q405*H405</f>
        <v>0.21498380599999997</v>
      </c>
      <c r="S405" s="216">
        <v>0</v>
      </c>
      <c r="T405" s="217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8" t="s">
        <v>270</v>
      </c>
      <c r="AT405" s="218" t="s">
        <v>135</v>
      </c>
      <c r="AU405" s="218" t="s">
        <v>79</v>
      </c>
      <c r="AY405" s="20" t="s">
        <v>132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20" t="s">
        <v>77</v>
      </c>
      <c r="BK405" s="219">
        <f>ROUND(I405*H405,2)</f>
        <v>0</v>
      </c>
      <c r="BL405" s="20" t="s">
        <v>270</v>
      </c>
      <c r="BM405" s="218" t="s">
        <v>520</v>
      </c>
    </row>
    <row r="406" s="2" customFormat="1">
      <c r="A406" s="41"/>
      <c r="B406" s="42"/>
      <c r="C406" s="43"/>
      <c r="D406" s="220" t="s">
        <v>142</v>
      </c>
      <c r="E406" s="43"/>
      <c r="F406" s="221" t="s">
        <v>521</v>
      </c>
      <c r="G406" s="43"/>
      <c r="H406" s="43"/>
      <c r="I406" s="222"/>
      <c r="J406" s="43"/>
      <c r="K406" s="43"/>
      <c r="L406" s="47"/>
      <c r="M406" s="223"/>
      <c r="N406" s="224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142</v>
      </c>
      <c r="AU406" s="20" t="s">
        <v>79</v>
      </c>
    </row>
    <row r="407" s="2" customFormat="1">
      <c r="A407" s="41"/>
      <c r="B407" s="42"/>
      <c r="C407" s="43"/>
      <c r="D407" s="225" t="s">
        <v>144</v>
      </c>
      <c r="E407" s="43"/>
      <c r="F407" s="226" t="s">
        <v>522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144</v>
      </c>
      <c r="AU407" s="20" t="s">
        <v>79</v>
      </c>
    </row>
    <row r="408" s="13" customFormat="1">
      <c r="A408" s="13"/>
      <c r="B408" s="227"/>
      <c r="C408" s="228"/>
      <c r="D408" s="220" t="s">
        <v>146</v>
      </c>
      <c r="E408" s="229" t="s">
        <v>19</v>
      </c>
      <c r="F408" s="230" t="s">
        <v>523</v>
      </c>
      <c r="G408" s="228"/>
      <c r="H408" s="231">
        <v>9.1999999999999993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146</v>
      </c>
      <c r="AU408" s="237" t="s">
        <v>79</v>
      </c>
      <c r="AV408" s="13" t="s">
        <v>79</v>
      </c>
      <c r="AW408" s="13" t="s">
        <v>31</v>
      </c>
      <c r="AX408" s="13" t="s">
        <v>77</v>
      </c>
      <c r="AY408" s="237" t="s">
        <v>132</v>
      </c>
    </row>
    <row r="409" s="2" customFormat="1" ht="16.5" customHeight="1">
      <c r="A409" s="41"/>
      <c r="B409" s="42"/>
      <c r="C409" s="207" t="s">
        <v>524</v>
      </c>
      <c r="D409" s="207" t="s">
        <v>135</v>
      </c>
      <c r="E409" s="208" t="s">
        <v>525</v>
      </c>
      <c r="F409" s="209" t="s">
        <v>526</v>
      </c>
      <c r="G409" s="210" t="s">
        <v>308</v>
      </c>
      <c r="H409" s="211">
        <v>9.6080000000000005</v>
      </c>
      <c r="I409" s="212"/>
      <c r="J409" s="213">
        <f>ROUND(I409*H409,2)</f>
        <v>0</v>
      </c>
      <c r="K409" s="209" t="s">
        <v>139</v>
      </c>
      <c r="L409" s="47"/>
      <c r="M409" s="214" t="s">
        <v>19</v>
      </c>
      <c r="N409" s="215" t="s">
        <v>40</v>
      </c>
      <c r="O409" s="87"/>
      <c r="P409" s="216">
        <f>O409*H409</f>
        <v>0</v>
      </c>
      <c r="Q409" s="216">
        <v>0</v>
      </c>
      <c r="R409" s="216">
        <f>Q409*H409</f>
        <v>0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270</v>
      </c>
      <c r="AT409" s="218" t="s">
        <v>135</v>
      </c>
      <c r="AU409" s="218" t="s">
        <v>79</v>
      </c>
      <c r="AY409" s="20" t="s">
        <v>132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20" t="s">
        <v>77</v>
      </c>
      <c r="BK409" s="219">
        <f>ROUND(I409*H409,2)</f>
        <v>0</v>
      </c>
      <c r="BL409" s="20" t="s">
        <v>270</v>
      </c>
      <c r="BM409" s="218" t="s">
        <v>527</v>
      </c>
    </row>
    <row r="410" s="2" customFormat="1">
      <c r="A410" s="41"/>
      <c r="B410" s="42"/>
      <c r="C410" s="43"/>
      <c r="D410" s="220" t="s">
        <v>142</v>
      </c>
      <c r="E410" s="43"/>
      <c r="F410" s="221" t="s">
        <v>528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142</v>
      </c>
      <c r="AU410" s="20" t="s">
        <v>79</v>
      </c>
    </row>
    <row r="411" s="2" customFormat="1">
      <c r="A411" s="41"/>
      <c r="B411" s="42"/>
      <c r="C411" s="43"/>
      <c r="D411" s="225" t="s">
        <v>144</v>
      </c>
      <c r="E411" s="43"/>
      <c r="F411" s="226" t="s">
        <v>529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144</v>
      </c>
      <c r="AU411" s="20" t="s">
        <v>79</v>
      </c>
    </row>
    <row r="412" s="12" customFormat="1" ht="22.8" customHeight="1">
      <c r="A412" s="12"/>
      <c r="B412" s="191"/>
      <c r="C412" s="192"/>
      <c r="D412" s="193" t="s">
        <v>68</v>
      </c>
      <c r="E412" s="205" t="s">
        <v>530</v>
      </c>
      <c r="F412" s="205" t="s">
        <v>531</v>
      </c>
      <c r="G412" s="192"/>
      <c r="H412" s="192"/>
      <c r="I412" s="195"/>
      <c r="J412" s="206">
        <f>BK412</f>
        <v>0</v>
      </c>
      <c r="K412" s="192"/>
      <c r="L412" s="197"/>
      <c r="M412" s="198"/>
      <c r="N412" s="199"/>
      <c r="O412" s="199"/>
      <c r="P412" s="200">
        <f>SUM(P413:P456)</f>
        <v>0</v>
      </c>
      <c r="Q412" s="199"/>
      <c r="R412" s="200">
        <f>SUM(R413:R456)</f>
        <v>3.4776427499999998</v>
      </c>
      <c r="S412" s="199"/>
      <c r="T412" s="201">
        <f>SUM(T413:T456)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2" t="s">
        <v>79</v>
      </c>
      <c r="AT412" s="203" t="s">
        <v>68</v>
      </c>
      <c r="AU412" s="203" t="s">
        <v>77</v>
      </c>
      <c r="AY412" s="202" t="s">
        <v>132</v>
      </c>
      <c r="BK412" s="204">
        <f>SUM(BK413:BK456)</f>
        <v>0</v>
      </c>
    </row>
    <row r="413" s="2" customFormat="1" ht="16.5" customHeight="1">
      <c r="A413" s="41"/>
      <c r="B413" s="42"/>
      <c r="C413" s="207" t="s">
        <v>532</v>
      </c>
      <c r="D413" s="207" t="s">
        <v>135</v>
      </c>
      <c r="E413" s="208" t="s">
        <v>533</v>
      </c>
      <c r="F413" s="209" t="s">
        <v>534</v>
      </c>
      <c r="G413" s="210" t="s">
        <v>153</v>
      </c>
      <c r="H413" s="211">
        <v>32.200000000000003</v>
      </c>
      <c r="I413" s="212"/>
      <c r="J413" s="213">
        <f>ROUND(I413*H413,2)</f>
        <v>0</v>
      </c>
      <c r="K413" s="209" t="s">
        <v>139</v>
      </c>
      <c r="L413" s="47"/>
      <c r="M413" s="214" t="s">
        <v>19</v>
      </c>
      <c r="N413" s="215" t="s">
        <v>40</v>
      </c>
      <c r="O413" s="87"/>
      <c r="P413" s="216">
        <f>O413*H413</f>
        <v>0</v>
      </c>
      <c r="Q413" s="216">
        <v>0.025049999999999999</v>
      </c>
      <c r="R413" s="216">
        <f>Q413*H413</f>
        <v>0.80661000000000005</v>
      </c>
      <c r="S413" s="216">
        <v>0</v>
      </c>
      <c r="T413" s="21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8" t="s">
        <v>270</v>
      </c>
      <c r="AT413" s="218" t="s">
        <v>135</v>
      </c>
      <c r="AU413" s="218" t="s">
        <v>79</v>
      </c>
      <c r="AY413" s="20" t="s">
        <v>132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20" t="s">
        <v>77</v>
      </c>
      <c r="BK413" s="219">
        <f>ROUND(I413*H413,2)</f>
        <v>0</v>
      </c>
      <c r="BL413" s="20" t="s">
        <v>270</v>
      </c>
      <c r="BM413" s="218" t="s">
        <v>535</v>
      </c>
    </row>
    <row r="414" s="2" customFormat="1">
      <c r="A414" s="41"/>
      <c r="B414" s="42"/>
      <c r="C414" s="43"/>
      <c r="D414" s="220" t="s">
        <v>142</v>
      </c>
      <c r="E414" s="43"/>
      <c r="F414" s="221" t="s">
        <v>536</v>
      </c>
      <c r="G414" s="43"/>
      <c r="H414" s="43"/>
      <c r="I414" s="222"/>
      <c r="J414" s="43"/>
      <c r="K414" s="43"/>
      <c r="L414" s="47"/>
      <c r="M414" s="223"/>
      <c r="N414" s="22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142</v>
      </c>
      <c r="AU414" s="20" t="s">
        <v>79</v>
      </c>
    </row>
    <row r="415" s="2" customFormat="1">
      <c r="A415" s="41"/>
      <c r="B415" s="42"/>
      <c r="C415" s="43"/>
      <c r="D415" s="225" t="s">
        <v>144</v>
      </c>
      <c r="E415" s="43"/>
      <c r="F415" s="226" t="s">
        <v>537</v>
      </c>
      <c r="G415" s="43"/>
      <c r="H415" s="43"/>
      <c r="I415" s="222"/>
      <c r="J415" s="43"/>
      <c r="K415" s="43"/>
      <c r="L415" s="47"/>
      <c r="M415" s="223"/>
      <c r="N415" s="224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144</v>
      </c>
      <c r="AU415" s="20" t="s">
        <v>79</v>
      </c>
    </row>
    <row r="416" s="15" customFormat="1">
      <c r="A416" s="15"/>
      <c r="B416" s="249"/>
      <c r="C416" s="250"/>
      <c r="D416" s="220" t="s">
        <v>146</v>
      </c>
      <c r="E416" s="251" t="s">
        <v>19</v>
      </c>
      <c r="F416" s="252" t="s">
        <v>399</v>
      </c>
      <c r="G416" s="250"/>
      <c r="H416" s="251" t="s">
        <v>19</v>
      </c>
      <c r="I416" s="253"/>
      <c r="J416" s="250"/>
      <c r="K416" s="250"/>
      <c r="L416" s="254"/>
      <c r="M416" s="255"/>
      <c r="N416" s="256"/>
      <c r="O416" s="256"/>
      <c r="P416" s="256"/>
      <c r="Q416" s="256"/>
      <c r="R416" s="256"/>
      <c r="S416" s="256"/>
      <c r="T416" s="25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8" t="s">
        <v>146</v>
      </c>
      <c r="AU416" s="258" t="s">
        <v>79</v>
      </c>
      <c r="AV416" s="15" t="s">
        <v>77</v>
      </c>
      <c r="AW416" s="15" t="s">
        <v>31</v>
      </c>
      <c r="AX416" s="15" t="s">
        <v>69</v>
      </c>
      <c r="AY416" s="258" t="s">
        <v>132</v>
      </c>
    </row>
    <row r="417" s="13" customFormat="1">
      <c r="A417" s="13"/>
      <c r="B417" s="227"/>
      <c r="C417" s="228"/>
      <c r="D417" s="220" t="s">
        <v>146</v>
      </c>
      <c r="E417" s="229" t="s">
        <v>19</v>
      </c>
      <c r="F417" s="230" t="s">
        <v>538</v>
      </c>
      <c r="G417" s="228"/>
      <c r="H417" s="231">
        <v>32.200000000000003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146</v>
      </c>
      <c r="AU417" s="237" t="s">
        <v>79</v>
      </c>
      <c r="AV417" s="13" t="s">
        <v>79</v>
      </c>
      <c r="AW417" s="13" t="s">
        <v>31</v>
      </c>
      <c r="AX417" s="13" t="s">
        <v>77</v>
      </c>
      <c r="AY417" s="237" t="s">
        <v>132</v>
      </c>
    </row>
    <row r="418" s="2" customFormat="1" ht="16.5" customHeight="1">
      <c r="A418" s="41"/>
      <c r="B418" s="42"/>
      <c r="C418" s="207" t="s">
        <v>539</v>
      </c>
      <c r="D418" s="207" t="s">
        <v>135</v>
      </c>
      <c r="E418" s="208" t="s">
        <v>540</v>
      </c>
      <c r="F418" s="209" t="s">
        <v>541</v>
      </c>
      <c r="G418" s="210" t="s">
        <v>153</v>
      </c>
      <c r="H418" s="211">
        <v>153.28</v>
      </c>
      <c r="I418" s="212"/>
      <c r="J418" s="213">
        <f>ROUND(I418*H418,2)</f>
        <v>0</v>
      </c>
      <c r="K418" s="209" t="s">
        <v>139</v>
      </c>
      <c r="L418" s="47"/>
      <c r="M418" s="214" t="s">
        <v>19</v>
      </c>
      <c r="N418" s="215" t="s">
        <v>40</v>
      </c>
      <c r="O418" s="87"/>
      <c r="P418" s="216">
        <f>O418*H418</f>
        <v>0</v>
      </c>
      <c r="Q418" s="216">
        <v>0.00010000000000000001</v>
      </c>
      <c r="R418" s="216">
        <f>Q418*H418</f>
        <v>0.015328000000000001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270</v>
      </c>
      <c r="AT418" s="218" t="s">
        <v>135</v>
      </c>
      <c r="AU418" s="218" t="s">
        <v>79</v>
      </c>
      <c r="AY418" s="20" t="s">
        <v>132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77</v>
      </c>
      <c r="BK418" s="219">
        <f>ROUND(I418*H418,2)</f>
        <v>0</v>
      </c>
      <c r="BL418" s="20" t="s">
        <v>270</v>
      </c>
      <c r="BM418" s="218" t="s">
        <v>542</v>
      </c>
    </row>
    <row r="419" s="2" customFormat="1">
      <c r="A419" s="41"/>
      <c r="B419" s="42"/>
      <c r="C419" s="43"/>
      <c r="D419" s="220" t="s">
        <v>142</v>
      </c>
      <c r="E419" s="43"/>
      <c r="F419" s="221" t="s">
        <v>543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142</v>
      </c>
      <c r="AU419" s="20" t="s">
        <v>79</v>
      </c>
    </row>
    <row r="420" s="2" customFormat="1">
      <c r="A420" s="41"/>
      <c r="B420" s="42"/>
      <c r="C420" s="43"/>
      <c r="D420" s="225" t="s">
        <v>144</v>
      </c>
      <c r="E420" s="43"/>
      <c r="F420" s="226" t="s">
        <v>544</v>
      </c>
      <c r="G420" s="43"/>
      <c r="H420" s="43"/>
      <c r="I420" s="222"/>
      <c r="J420" s="43"/>
      <c r="K420" s="43"/>
      <c r="L420" s="47"/>
      <c r="M420" s="223"/>
      <c r="N420" s="224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144</v>
      </c>
      <c r="AU420" s="20" t="s">
        <v>79</v>
      </c>
    </row>
    <row r="421" s="13" customFormat="1">
      <c r="A421" s="13"/>
      <c r="B421" s="227"/>
      <c r="C421" s="228"/>
      <c r="D421" s="220" t="s">
        <v>146</v>
      </c>
      <c r="E421" s="229" t="s">
        <v>19</v>
      </c>
      <c r="F421" s="230" t="s">
        <v>545</v>
      </c>
      <c r="G421" s="228"/>
      <c r="H421" s="231">
        <v>153.28</v>
      </c>
      <c r="I421" s="232"/>
      <c r="J421" s="228"/>
      <c r="K421" s="228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146</v>
      </c>
      <c r="AU421" s="237" t="s">
        <v>79</v>
      </c>
      <c r="AV421" s="13" t="s">
        <v>79</v>
      </c>
      <c r="AW421" s="13" t="s">
        <v>31</v>
      </c>
      <c r="AX421" s="13" t="s">
        <v>77</v>
      </c>
      <c r="AY421" s="237" t="s">
        <v>132</v>
      </c>
    </row>
    <row r="422" s="2" customFormat="1" ht="16.5" customHeight="1">
      <c r="A422" s="41"/>
      <c r="B422" s="42"/>
      <c r="C422" s="207" t="s">
        <v>546</v>
      </c>
      <c r="D422" s="207" t="s">
        <v>135</v>
      </c>
      <c r="E422" s="208" t="s">
        <v>547</v>
      </c>
      <c r="F422" s="209" t="s">
        <v>548</v>
      </c>
      <c r="G422" s="210" t="s">
        <v>153</v>
      </c>
      <c r="H422" s="211">
        <v>153.28</v>
      </c>
      <c r="I422" s="212"/>
      <c r="J422" s="213">
        <f>ROUND(I422*H422,2)</f>
        <v>0</v>
      </c>
      <c r="K422" s="209" t="s">
        <v>139</v>
      </c>
      <c r="L422" s="47"/>
      <c r="M422" s="214" t="s">
        <v>19</v>
      </c>
      <c r="N422" s="215" t="s">
        <v>40</v>
      </c>
      <c r="O422" s="87"/>
      <c r="P422" s="216">
        <f>O422*H422</f>
        <v>0</v>
      </c>
      <c r="Q422" s="216">
        <v>0</v>
      </c>
      <c r="R422" s="216">
        <f>Q422*H422</f>
        <v>0</v>
      </c>
      <c r="S422" s="216">
        <v>0</v>
      </c>
      <c r="T422" s="21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8" t="s">
        <v>270</v>
      </c>
      <c r="AT422" s="218" t="s">
        <v>135</v>
      </c>
      <c r="AU422" s="218" t="s">
        <v>79</v>
      </c>
      <c r="AY422" s="20" t="s">
        <v>132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20" t="s">
        <v>77</v>
      </c>
      <c r="BK422" s="219">
        <f>ROUND(I422*H422,2)</f>
        <v>0</v>
      </c>
      <c r="BL422" s="20" t="s">
        <v>270</v>
      </c>
      <c r="BM422" s="218" t="s">
        <v>549</v>
      </c>
    </row>
    <row r="423" s="2" customFormat="1">
      <c r="A423" s="41"/>
      <c r="B423" s="42"/>
      <c r="C423" s="43"/>
      <c r="D423" s="220" t="s">
        <v>142</v>
      </c>
      <c r="E423" s="43"/>
      <c r="F423" s="221" t="s">
        <v>550</v>
      </c>
      <c r="G423" s="43"/>
      <c r="H423" s="43"/>
      <c r="I423" s="222"/>
      <c r="J423" s="43"/>
      <c r="K423" s="43"/>
      <c r="L423" s="47"/>
      <c r="M423" s="223"/>
      <c r="N423" s="22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142</v>
      </c>
      <c r="AU423" s="20" t="s">
        <v>79</v>
      </c>
    </row>
    <row r="424" s="2" customFormat="1">
      <c r="A424" s="41"/>
      <c r="B424" s="42"/>
      <c r="C424" s="43"/>
      <c r="D424" s="225" t="s">
        <v>144</v>
      </c>
      <c r="E424" s="43"/>
      <c r="F424" s="226" t="s">
        <v>551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144</v>
      </c>
      <c r="AU424" s="20" t="s">
        <v>79</v>
      </c>
    </row>
    <row r="425" s="13" customFormat="1">
      <c r="A425" s="13"/>
      <c r="B425" s="227"/>
      <c r="C425" s="228"/>
      <c r="D425" s="220" t="s">
        <v>146</v>
      </c>
      <c r="E425" s="229" t="s">
        <v>19</v>
      </c>
      <c r="F425" s="230" t="s">
        <v>545</v>
      </c>
      <c r="G425" s="228"/>
      <c r="H425" s="231">
        <v>153.28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146</v>
      </c>
      <c r="AU425" s="237" t="s">
        <v>79</v>
      </c>
      <c r="AV425" s="13" t="s">
        <v>79</v>
      </c>
      <c r="AW425" s="13" t="s">
        <v>31</v>
      </c>
      <c r="AX425" s="13" t="s">
        <v>77</v>
      </c>
      <c r="AY425" s="237" t="s">
        <v>132</v>
      </c>
    </row>
    <row r="426" s="2" customFormat="1" ht="16.5" customHeight="1">
      <c r="A426" s="41"/>
      <c r="B426" s="42"/>
      <c r="C426" s="207" t="s">
        <v>552</v>
      </c>
      <c r="D426" s="207" t="s">
        <v>135</v>
      </c>
      <c r="E426" s="208" t="s">
        <v>553</v>
      </c>
      <c r="F426" s="209" t="s">
        <v>554</v>
      </c>
      <c r="G426" s="210" t="s">
        <v>153</v>
      </c>
      <c r="H426" s="211">
        <v>153.28</v>
      </c>
      <c r="I426" s="212"/>
      <c r="J426" s="213">
        <f>ROUND(I426*H426,2)</f>
        <v>0</v>
      </c>
      <c r="K426" s="209" t="s">
        <v>139</v>
      </c>
      <c r="L426" s="47"/>
      <c r="M426" s="214" t="s">
        <v>19</v>
      </c>
      <c r="N426" s="215" t="s">
        <v>40</v>
      </c>
      <c r="O426" s="87"/>
      <c r="P426" s="216">
        <f>O426*H426</f>
        <v>0</v>
      </c>
      <c r="Q426" s="216">
        <v>0.00069999999999999999</v>
      </c>
      <c r="R426" s="216">
        <f>Q426*H426</f>
        <v>0.107296</v>
      </c>
      <c r="S426" s="216">
        <v>0</v>
      </c>
      <c r="T426" s="217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8" t="s">
        <v>270</v>
      </c>
      <c r="AT426" s="218" t="s">
        <v>135</v>
      </c>
      <c r="AU426" s="218" t="s">
        <v>79</v>
      </c>
      <c r="AY426" s="20" t="s">
        <v>132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20" t="s">
        <v>77</v>
      </c>
      <c r="BK426" s="219">
        <f>ROUND(I426*H426,2)</f>
        <v>0</v>
      </c>
      <c r="BL426" s="20" t="s">
        <v>270</v>
      </c>
      <c r="BM426" s="218" t="s">
        <v>555</v>
      </c>
    </row>
    <row r="427" s="2" customFormat="1">
      <c r="A427" s="41"/>
      <c r="B427" s="42"/>
      <c r="C427" s="43"/>
      <c r="D427" s="220" t="s">
        <v>142</v>
      </c>
      <c r="E427" s="43"/>
      <c r="F427" s="221" t="s">
        <v>556</v>
      </c>
      <c r="G427" s="43"/>
      <c r="H427" s="43"/>
      <c r="I427" s="222"/>
      <c r="J427" s="43"/>
      <c r="K427" s="43"/>
      <c r="L427" s="47"/>
      <c r="M427" s="223"/>
      <c r="N427" s="22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142</v>
      </c>
      <c r="AU427" s="20" t="s">
        <v>79</v>
      </c>
    </row>
    <row r="428" s="2" customFormat="1">
      <c r="A428" s="41"/>
      <c r="B428" s="42"/>
      <c r="C428" s="43"/>
      <c r="D428" s="225" t="s">
        <v>144</v>
      </c>
      <c r="E428" s="43"/>
      <c r="F428" s="226" t="s">
        <v>557</v>
      </c>
      <c r="G428" s="43"/>
      <c r="H428" s="43"/>
      <c r="I428" s="222"/>
      <c r="J428" s="43"/>
      <c r="K428" s="43"/>
      <c r="L428" s="47"/>
      <c r="M428" s="223"/>
      <c r="N428" s="224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144</v>
      </c>
      <c r="AU428" s="20" t="s">
        <v>79</v>
      </c>
    </row>
    <row r="429" s="13" customFormat="1">
      <c r="A429" s="13"/>
      <c r="B429" s="227"/>
      <c r="C429" s="228"/>
      <c r="D429" s="220" t="s">
        <v>146</v>
      </c>
      <c r="E429" s="229" t="s">
        <v>19</v>
      </c>
      <c r="F429" s="230" t="s">
        <v>558</v>
      </c>
      <c r="G429" s="228"/>
      <c r="H429" s="231">
        <v>153.28</v>
      </c>
      <c r="I429" s="232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7" t="s">
        <v>146</v>
      </c>
      <c r="AU429" s="237" t="s">
        <v>79</v>
      </c>
      <c r="AV429" s="13" t="s">
        <v>79</v>
      </c>
      <c r="AW429" s="13" t="s">
        <v>31</v>
      </c>
      <c r="AX429" s="13" t="s">
        <v>77</v>
      </c>
      <c r="AY429" s="237" t="s">
        <v>132</v>
      </c>
    </row>
    <row r="430" s="2" customFormat="1" ht="24.15" customHeight="1">
      <c r="A430" s="41"/>
      <c r="B430" s="42"/>
      <c r="C430" s="207" t="s">
        <v>559</v>
      </c>
      <c r="D430" s="207" t="s">
        <v>135</v>
      </c>
      <c r="E430" s="208" t="s">
        <v>560</v>
      </c>
      <c r="F430" s="209" t="s">
        <v>561</v>
      </c>
      <c r="G430" s="210" t="s">
        <v>153</v>
      </c>
      <c r="H430" s="211">
        <v>110.185</v>
      </c>
      <c r="I430" s="212"/>
      <c r="J430" s="213">
        <f>ROUND(I430*H430,2)</f>
        <v>0</v>
      </c>
      <c r="K430" s="209" t="s">
        <v>19</v>
      </c>
      <c r="L430" s="47"/>
      <c r="M430" s="214" t="s">
        <v>19</v>
      </c>
      <c r="N430" s="215" t="s">
        <v>40</v>
      </c>
      <c r="O430" s="87"/>
      <c r="P430" s="216">
        <f>O430*H430</f>
        <v>0</v>
      </c>
      <c r="Q430" s="216">
        <v>0.020889999999999999</v>
      </c>
      <c r="R430" s="216">
        <f>Q430*H430</f>
        <v>2.30176465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270</v>
      </c>
      <c r="AT430" s="218" t="s">
        <v>135</v>
      </c>
      <c r="AU430" s="218" t="s">
        <v>79</v>
      </c>
      <c r="AY430" s="20" t="s">
        <v>132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77</v>
      </c>
      <c r="BK430" s="219">
        <f>ROUND(I430*H430,2)</f>
        <v>0</v>
      </c>
      <c r="BL430" s="20" t="s">
        <v>270</v>
      </c>
      <c r="BM430" s="218" t="s">
        <v>562</v>
      </c>
    </row>
    <row r="431" s="2" customFormat="1">
      <c r="A431" s="41"/>
      <c r="B431" s="42"/>
      <c r="C431" s="43"/>
      <c r="D431" s="220" t="s">
        <v>142</v>
      </c>
      <c r="E431" s="43"/>
      <c r="F431" s="221" t="s">
        <v>563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142</v>
      </c>
      <c r="AU431" s="20" t="s">
        <v>79</v>
      </c>
    </row>
    <row r="432" s="15" customFormat="1">
      <c r="A432" s="15"/>
      <c r="B432" s="249"/>
      <c r="C432" s="250"/>
      <c r="D432" s="220" t="s">
        <v>146</v>
      </c>
      <c r="E432" s="251" t="s">
        <v>19</v>
      </c>
      <c r="F432" s="252" t="s">
        <v>564</v>
      </c>
      <c r="G432" s="250"/>
      <c r="H432" s="251" t="s">
        <v>19</v>
      </c>
      <c r="I432" s="253"/>
      <c r="J432" s="250"/>
      <c r="K432" s="250"/>
      <c r="L432" s="254"/>
      <c r="M432" s="255"/>
      <c r="N432" s="256"/>
      <c r="O432" s="256"/>
      <c r="P432" s="256"/>
      <c r="Q432" s="256"/>
      <c r="R432" s="256"/>
      <c r="S432" s="256"/>
      <c r="T432" s="257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8" t="s">
        <v>146</v>
      </c>
      <c r="AU432" s="258" t="s">
        <v>79</v>
      </c>
      <c r="AV432" s="15" t="s">
        <v>77</v>
      </c>
      <c r="AW432" s="15" t="s">
        <v>31</v>
      </c>
      <c r="AX432" s="15" t="s">
        <v>69</v>
      </c>
      <c r="AY432" s="258" t="s">
        <v>132</v>
      </c>
    </row>
    <row r="433" s="13" customFormat="1">
      <c r="A433" s="13"/>
      <c r="B433" s="227"/>
      <c r="C433" s="228"/>
      <c r="D433" s="220" t="s">
        <v>146</v>
      </c>
      <c r="E433" s="229" t="s">
        <v>19</v>
      </c>
      <c r="F433" s="230" t="s">
        <v>565</v>
      </c>
      <c r="G433" s="228"/>
      <c r="H433" s="231">
        <v>8.6099999999999994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146</v>
      </c>
      <c r="AU433" s="237" t="s">
        <v>79</v>
      </c>
      <c r="AV433" s="13" t="s">
        <v>79</v>
      </c>
      <c r="AW433" s="13" t="s">
        <v>31</v>
      </c>
      <c r="AX433" s="13" t="s">
        <v>69</v>
      </c>
      <c r="AY433" s="237" t="s">
        <v>132</v>
      </c>
    </row>
    <row r="434" s="13" customFormat="1">
      <c r="A434" s="13"/>
      <c r="B434" s="227"/>
      <c r="C434" s="228"/>
      <c r="D434" s="220" t="s">
        <v>146</v>
      </c>
      <c r="E434" s="229" t="s">
        <v>19</v>
      </c>
      <c r="F434" s="230" t="s">
        <v>566</v>
      </c>
      <c r="G434" s="228"/>
      <c r="H434" s="231">
        <v>18.449999999999999</v>
      </c>
      <c r="I434" s="232"/>
      <c r="J434" s="228"/>
      <c r="K434" s="228"/>
      <c r="L434" s="233"/>
      <c r="M434" s="234"/>
      <c r="N434" s="235"/>
      <c r="O434" s="235"/>
      <c r="P434" s="235"/>
      <c r="Q434" s="235"/>
      <c r="R434" s="235"/>
      <c r="S434" s="235"/>
      <c r="T434" s="23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7" t="s">
        <v>146</v>
      </c>
      <c r="AU434" s="237" t="s">
        <v>79</v>
      </c>
      <c r="AV434" s="13" t="s">
        <v>79</v>
      </c>
      <c r="AW434" s="13" t="s">
        <v>31</v>
      </c>
      <c r="AX434" s="13" t="s">
        <v>69</v>
      </c>
      <c r="AY434" s="237" t="s">
        <v>132</v>
      </c>
    </row>
    <row r="435" s="13" customFormat="1">
      <c r="A435" s="13"/>
      <c r="B435" s="227"/>
      <c r="C435" s="228"/>
      <c r="D435" s="220" t="s">
        <v>146</v>
      </c>
      <c r="E435" s="229" t="s">
        <v>19</v>
      </c>
      <c r="F435" s="230" t="s">
        <v>567</v>
      </c>
      <c r="G435" s="228"/>
      <c r="H435" s="231">
        <v>8.6099999999999994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146</v>
      </c>
      <c r="AU435" s="237" t="s">
        <v>79</v>
      </c>
      <c r="AV435" s="13" t="s">
        <v>79</v>
      </c>
      <c r="AW435" s="13" t="s">
        <v>31</v>
      </c>
      <c r="AX435" s="13" t="s">
        <v>69</v>
      </c>
      <c r="AY435" s="237" t="s">
        <v>132</v>
      </c>
    </row>
    <row r="436" s="13" customFormat="1">
      <c r="A436" s="13"/>
      <c r="B436" s="227"/>
      <c r="C436" s="228"/>
      <c r="D436" s="220" t="s">
        <v>146</v>
      </c>
      <c r="E436" s="229" t="s">
        <v>19</v>
      </c>
      <c r="F436" s="230" t="s">
        <v>568</v>
      </c>
      <c r="G436" s="228"/>
      <c r="H436" s="231">
        <v>11.039999999999999</v>
      </c>
      <c r="I436" s="232"/>
      <c r="J436" s="228"/>
      <c r="K436" s="228"/>
      <c r="L436" s="233"/>
      <c r="M436" s="234"/>
      <c r="N436" s="235"/>
      <c r="O436" s="235"/>
      <c r="P436" s="235"/>
      <c r="Q436" s="235"/>
      <c r="R436" s="235"/>
      <c r="S436" s="235"/>
      <c r="T436" s="23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7" t="s">
        <v>146</v>
      </c>
      <c r="AU436" s="237" t="s">
        <v>79</v>
      </c>
      <c r="AV436" s="13" t="s">
        <v>79</v>
      </c>
      <c r="AW436" s="13" t="s">
        <v>31</v>
      </c>
      <c r="AX436" s="13" t="s">
        <v>69</v>
      </c>
      <c r="AY436" s="237" t="s">
        <v>132</v>
      </c>
    </row>
    <row r="437" s="13" customFormat="1">
      <c r="A437" s="13"/>
      <c r="B437" s="227"/>
      <c r="C437" s="228"/>
      <c r="D437" s="220" t="s">
        <v>146</v>
      </c>
      <c r="E437" s="229" t="s">
        <v>19</v>
      </c>
      <c r="F437" s="230" t="s">
        <v>569</v>
      </c>
      <c r="G437" s="228"/>
      <c r="H437" s="231">
        <v>13.800000000000001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146</v>
      </c>
      <c r="AU437" s="237" t="s">
        <v>79</v>
      </c>
      <c r="AV437" s="13" t="s">
        <v>79</v>
      </c>
      <c r="AW437" s="13" t="s">
        <v>31</v>
      </c>
      <c r="AX437" s="13" t="s">
        <v>69</v>
      </c>
      <c r="AY437" s="237" t="s">
        <v>132</v>
      </c>
    </row>
    <row r="438" s="13" customFormat="1">
      <c r="A438" s="13"/>
      <c r="B438" s="227"/>
      <c r="C438" s="228"/>
      <c r="D438" s="220" t="s">
        <v>146</v>
      </c>
      <c r="E438" s="229" t="s">
        <v>19</v>
      </c>
      <c r="F438" s="230" t="s">
        <v>570</v>
      </c>
      <c r="G438" s="228"/>
      <c r="H438" s="231">
        <v>14.4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146</v>
      </c>
      <c r="AU438" s="237" t="s">
        <v>79</v>
      </c>
      <c r="AV438" s="13" t="s">
        <v>79</v>
      </c>
      <c r="AW438" s="13" t="s">
        <v>31</v>
      </c>
      <c r="AX438" s="13" t="s">
        <v>69</v>
      </c>
      <c r="AY438" s="237" t="s">
        <v>132</v>
      </c>
    </row>
    <row r="439" s="13" customFormat="1">
      <c r="A439" s="13"/>
      <c r="B439" s="227"/>
      <c r="C439" s="228"/>
      <c r="D439" s="220" t="s">
        <v>146</v>
      </c>
      <c r="E439" s="229" t="s">
        <v>19</v>
      </c>
      <c r="F439" s="230" t="s">
        <v>571</v>
      </c>
      <c r="G439" s="228"/>
      <c r="H439" s="231">
        <v>9.1300000000000008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146</v>
      </c>
      <c r="AU439" s="237" t="s">
        <v>79</v>
      </c>
      <c r="AV439" s="13" t="s">
        <v>79</v>
      </c>
      <c r="AW439" s="13" t="s">
        <v>31</v>
      </c>
      <c r="AX439" s="13" t="s">
        <v>69</v>
      </c>
      <c r="AY439" s="237" t="s">
        <v>132</v>
      </c>
    </row>
    <row r="440" s="13" customFormat="1">
      <c r="A440" s="13"/>
      <c r="B440" s="227"/>
      <c r="C440" s="228"/>
      <c r="D440" s="220" t="s">
        <v>146</v>
      </c>
      <c r="E440" s="229" t="s">
        <v>19</v>
      </c>
      <c r="F440" s="230" t="s">
        <v>572</v>
      </c>
      <c r="G440" s="228"/>
      <c r="H440" s="231">
        <v>17.844999999999999</v>
      </c>
      <c r="I440" s="232"/>
      <c r="J440" s="228"/>
      <c r="K440" s="228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146</v>
      </c>
      <c r="AU440" s="237" t="s">
        <v>79</v>
      </c>
      <c r="AV440" s="13" t="s">
        <v>79</v>
      </c>
      <c r="AW440" s="13" t="s">
        <v>31</v>
      </c>
      <c r="AX440" s="13" t="s">
        <v>69</v>
      </c>
      <c r="AY440" s="237" t="s">
        <v>132</v>
      </c>
    </row>
    <row r="441" s="13" customFormat="1">
      <c r="A441" s="13"/>
      <c r="B441" s="227"/>
      <c r="C441" s="228"/>
      <c r="D441" s="220" t="s">
        <v>146</v>
      </c>
      <c r="E441" s="229" t="s">
        <v>19</v>
      </c>
      <c r="F441" s="230" t="s">
        <v>573</v>
      </c>
      <c r="G441" s="228"/>
      <c r="H441" s="231">
        <v>8.3000000000000007</v>
      </c>
      <c r="I441" s="232"/>
      <c r="J441" s="228"/>
      <c r="K441" s="228"/>
      <c r="L441" s="233"/>
      <c r="M441" s="234"/>
      <c r="N441" s="235"/>
      <c r="O441" s="235"/>
      <c r="P441" s="235"/>
      <c r="Q441" s="235"/>
      <c r="R441" s="235"/>
      <c r="S441" s="235"/>
      <c r="T441" s="23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7" t="s">
        <v>146</v>
      </c>
      <c r="AU441" s="237" t="s">
        <v>79</v>
      </c>
      <c r="AV441" s="13" t="s">
        <v>79</v>
      </c>
      <c r="AW441" s="13" t="s">
        <v>31</v>
      </c>
      <c r="AX441" s="13" t="s">
        <v>69</v>
      </c>
      <c r="AY441" s="237" t="s">
        <v>132</v>
      </c>
    </row>
    <row r="442" s="16" customFormat="1">
      <c r="A442" s="16"/>
      <c r="B442" s="270"/>
      <c r="C442" s="271"/>
      <c r="D442" s="220" t="s">
        <v>146</v>
      </c>
      <c r="E442" s="272" t="s">
        <v>19</v>
      </c>
      <c r="F442" s="273" t="s">
        <v>447</v>
      </c>
      <c r="G442" s="271"/>
      <c r="H442" s="274">
        <v>110.185</v>
      </c>
      <c r="I442" s="275"/>
      <c r="J442" s="271"/>
      <c r="K442" s="271"/>
      <c r="L442" s="276"/>
      <c r="M442" s="277"/>
      <c r="N442" s="278"/>
      <c r="O442" s="278"/>
      <c r="P442" s="278"/>
      <c r="Q442" s="278"/>
      <c r="R442" s="278"/>
      <c r="S442" s="278"/>
      <c r="T442" s="279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80" t="s">
        <v>146</v>
      </c>
      <c r="AU442" s="280" t="s">
        <v>79</v>
      </c>
      <c r="AV442" s="16" t="s">
        <v>133</v>
      </c>
      <c r="AW442" s="16" t="s">
        <v>31</v>
      </c>
      <c r="AX442" s="16" t="s">
        <v>69</v>
      </c>
      <c r="AY442" s="280" t="s">
        <v>132</v>
      </c>
    </row>
    <row r="443" s="14" customFormat="1">
      <c r="A443" s="14"/>
      <c r="B443" s="238"/>
      <c r="C443" s="239"/>
      <c r="D443" s="220" t="s">
        <v>146</v>
      </c>
      <c r="E443" s="240" t="s">
        <v>19</v>
      </c>
      <c r="F443" s="241" t="s">
        <v>150</v>
      </c>
      <c r="G443" s="239"/>
      <c r="H443" s="242">
        <v>110.185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146</v>
      </c>
      <c r="AU443" s="248" t="s">
        <v>79</v>
      </c>
      <c r="AV443" s="14" t="s">
        <v>140</v>
      </c>
      <c r="AW443" s="14" t="s">
        <v>4</v>
      </c>
      <c r="AX443" s="14" t="s">
        <v>77</v>
      </c>
      <c r="AY443" s="248" t="s">
        <v>132</v>
      </c>
    </row>
    <row r="444" s="2" customFormat="1" ht="24.15" customHeight="1">
      <c r="A444" s="41"/>
      <c r="B444" s="42"/>
      <c r="C444" s="207" t="s">
        <v>574</v>
      </c>
      <c r="D444" s="207" t="s">
        <v>135</v>
      </c>
      <c r="E444" s="208" t="s">
        <v>575</v>
      </c>
      <c r="F444" s="209" t="s">
        <v>576</v>
      </c>
      <c r="G444" s="210" t="s">
        <v>153</v>
      </c>
      <c r="H444" s="211">
        <v>10.9</v>
      </c>
      <c r="I444" s="212"/>
      <c r="J444" s="213">
        <f>ROUND(I444*H444,2)</f>
        <v>0</v>
      </c>
      <c r="K444" s="209" t="s">
        <v>139</v>
      </c>
      <c r="L444" s="47"/>
      <c r="M444" s="214" t="s">
        <v>19</v>
      </c>
      <c r="N444" s="215" t="s">
        <v>40</v>
      </c>
      <c r="O444" s="87"/>
      <c r="P444" s="216">
        <f>O444*H444</f>
        <v>0</v>
      </c>
      <c r="Q444" s="216">
        <v>0.020889999999999999</v>
      </c>
      <c r="R444" s="216">
        <f>Q444*H444</f>
        <v>0.22770099999999999</v>
      </c>
      <c r="S444" s="216">
        <v>0</v>
      </c>
      <c r="T444" s="217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8" t="s">
        <v>270</v>
      </c>
      <c r="AT444" s="218" t="s">
        <v>135</v>
      </c>
      <c r="AU444" s="218" t="s">
        <v>79</v>
      </c>
      <c r="AY444" s="20" t="s">
        <v>132</v>
      </c>
      <c r="BE444" s="219">
        <f>IF(N444="základní",J444,0)</f>
        <v>0</v>
      </c>
      <c r="BF444" s="219">
        <f>IF(N444="snížená",J444,0)</f>
        <v>0</v>
      </c>
      <c r="BG444" s="219">
        <f>IF(N444="zákl. přenesená",J444,0)</f>
        <v>0</v>
      </c>
      <c r="BH444" s="219">
        <f>IF(N444="sníž. přenesená",J444,0)</f>
        <v>0</v>
      </c>
      <c r="BI444" s="219">
        <f>IF(N444="nulová",J444,0)</f>
        <v>0</v>
      </c>
      <c r="BJ444" s="20" t="s">
        <v>77</v>
      </c>
      <c r="BK444" s="219">
        <f>ROUND(I444*H444,2)</f>
        <v>0</v>
      </c>
      <c r="BL444" s="20" t="s">
        <v>270</v>
      </c>
      <c r="BM444" s="218" t="s">
        <v>577</v>
      </c>
    </row>
    <row r="445" s="2" customFormat="1">
      <c r="A445" s="41"/>
      <c r="B445" s="42"/>
      <c r="C445" s="43"/>
      <c r="D445" s="220" t="s">
        <v>142</v>
      </c>
      <c r="E445" s="43"/>
      <c r="F445" s="221" t="s">
        <v>578</v>
      </c>
      <c r="G445" s="43"/>
      <c r="H445" s="43"/>
      <c r="I445" s="222"/>
      <c r="J445" s="43"/>
      <c r="K445" s="43"/>
      <c r="L445" s="47"/>
      <c r="M445" s="223"/>
      <c r="N445" s="22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142</v>
      </c>
      <c r="AU445" s="20" t="s">
        <v>79</v>
      </c>
    </row>
    <row r="446" s="2" customFormat="1">
      <c r="A446" s="41"/>
      <c r="B446" s="42"/>
      <c r="C446" s="43"/>
      <c r="D446" s="225" t="s">
        <v>144</v>
      </c>
      <c r="E446" s="43"/>
      <c r="F446" s="226" t="s">
        <v>579</v>
      </c>
      <c r="G446" s="43"/>
      <c r="H446" s="43"/>
      <c r="I446" s="222"/>
      <c r="J446" s="43"/>
      <c r="K446" s="43"/>
      <c r="L446" s="47"/>
      <c r="M446" s="223"/>
      <c r="N446" s="224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144</v>
      </c>
      <c r="AU446" s="20" t="s">
        <v>79</v>
      </c>
    </row>
    <row r="447" s="15" customFormat="1">
      <c r="A447" s="15"/>
      <c r="B447" s="249"/>
      <c r="C447" s="250"/>
      <c r="D447" s="220" t="s">
        <v>146</v>
      </c>
      <c r="E447" s="251" t="s">
        <v>19</v>
      </c>
      <c r="F447" s="252" t="s">
        <v>580</v>
      </c>
      <c r="G447" s="250"/>
      <c r="H447" s="251" t="s">
        <v>19</v>
      </c>
      <c r="I447" s="253"/>
      <c r="J447" s="250"/>
      <c r="K447" s="250"/>
      <c r="L447" s="254"/>
      <c r="M447" s="255"/>
      <c r="N447" s="256"/>
      <c r="O447" s="256"/>
      <c r="P447" s="256"/>
      <c r="Q447" s="256"/>
      <c r="R447" s="256"/>
      <c r="S447" s="256"/>
      <c r="T447" s="25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8" t="s">
        <v>146</v>
      </c>
      <c r="AU447" s="258" t="s">
        <v>79</v>
      </c>
      <c r="AV447" s="15" t="s">
        <v>77</v>
      </c>
      <c r="AW447" s="15" t="s">
        <v>31</v>
      </c>
      <c r="AX447" s="15" t="s">
        <v>69</v>
      </c>
      <c r="AY447" s="258" t="s">
        <v>132</v>
      </c>
    </row>
    <row r="448" s="13" customFormat="1">
      <c r="A448" s="13"/>
      <c r="B448" s="227"/>
      <c r="C448" s="228"/>
      <c r="D448" s="220" t="s">
        <v>146</v>
      </c>
      <c r="E448" s="229" t="s">
        <v>19</v>
      </c>
      <c r="F448" s="230" t="s">
        <v>581</v>
      </c>
      <c r="G448" s="228"/>
      <c r="H448" s="231">
        <v>10.9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146</v>
      </c>
      <c r="AU448" s="237" t="s">
        <v>79</v>
      </c>
      <c r="AV448" s="13" t="s">
        <v>79</v>
      </c>
      <c r="AW448" s="13" t="s">
        <v>31</v>
      </c>
      <c r="AX448" s="13" t="s">
        <v>69</v>
      </c>
      <c r="AY448" s="237" t="s">
        <v>132</v>
      </c>
    </row>
    <row r="449" s="14" customFormat="1">
      <c r="A449" s="14"/>
      <c r="B449" s="238"/>
      <c r="C449" s="239"/>
      <c r="D449" s="220" t="s">
        <v>146</v>
      </c>
      <c r="E449" s="240" t="s">
        <v>19</v>
      </c>
      <c r="F449" s="241" t="s">
        <v>150</v>
      </c>
      <c r="G449" s="239"/>
      <c r="H449" s="242">
        <v>10.9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146</v>
      </c>
      <c r="AU449" s="248" t="s">
        <v>79</v>
      </c>
      <c r="AV449" s="14" t="s">
        <v>140</v>
      </c>
      <c r="AW449" s="14" t="s">
        <v>4</v>
      </c>
      <c r="AX449" s="14" t="s">
        <v>77</v>
      </c>
      <c r="AY449" s="248" t="s">
        <v>132</v>
      </c>
    </row>
    <row r="450" s="2" customFormat="1" ht="16.5" customHeight="1">
      <c r="A450" s="41"/>
      <c r="B450" s="42"/>
      <c r="C450" s="259" t="s">
        <v>582</v>
      </c>
      <c r="D450" s="259" t="s">
        <v>215</v>
      </c>
      <c r="E450" s="260" t="s">
        <v>583</v>
      </c>
      <c r="F450" s="261" t="s">
        <v>584</v>
      </c>
      <c r="G450" s="262" t="s">
        <v>153</v>
      </c>
      <c r="H450" s="263">
        <v>172.21000000000001</v>
      </c>
      <c r="I450" s="264"/>
      <c r="J450" s="265">
        <f>ROUND(I450*H450,2)</f>
        <v>0</v>
      </c>
      <c r="K450" s="261" t="s">
        <v>139</v>
      </c>
      <c r="L450" s="266"/>
      <c r="M450" s="267" t="s">
        <v>19</v>
      </c>
      <c r="N450" s="268" t="s">
        <v>40</v>
      </c>
      <c r="O450" s="87"/>
      <c r="P450" s="216">
        <f>O450*H450</f>
        <v>0</v>
      </c>
      <c r="Q450" s="216">
        <v>0.00011</v>
      </c>
      <c r="R450" s="216">
        <f>Q450*H450</f>
        <v>0.018943100000000001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392</v>
      </c>
      <c r="AT450" s="218" t="s">
        <v>215</v>
      </c>
      <c r="AU450" s="218" t="s">
        <v>79</v>
      </c>
      <c r="AY450" s="20" t="s">
        <v>132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77</v>
      </c>
      <c r="BK450" s="219">
        <f>ROUND(I450*H450,2)</f>
        <v>0</v>
      </c>
      <c r="BL450" s="20" t="s">
        <v>270</v>
      </c>
      <c r="BM450" s="218" t="s">
        <v>585</v>
      </c>
    </row>
    <row r="451" s="2" customFormat="1">
      <c r="A451" s="41"/>
      <c r="B451" s="42"/>
      <c r="C451" s="43"/>
      <c r="D451" s="220" t="s">
        <v>142</v>
      </c>
      <c r="E451" s="43"/>
      <c r="F451" s="221" t="s">
        <v>584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142</v>
      </c>
      <c r="AU451" s="20" t="s">
        <v>79</v>
      </c>
    </row>
    <row r="452" s="13" customFormat="1">
      <c r="A452" s="13"/>
      <c r="B452" s="227"/>
      <c r="C452" s="228"/>
      <c r="D452" s="220" t="s">
        <v>146</v>
      </c>
      <c r="E452" s="229" t="s">
        <v>19</v>
      </c>
      <c r="F452" s="230" t="s">
        <v>545</v>
      </c>
      <c r="G452" s="228"/>
      <c r="H452" s="231">
        <v>153.28</v>
      </c>
      <c r="I452" s="232"/>
      <c r="J452" s="228"/>
      <c r="K452" s="228"/>
      <c r="L452" s="233"/>
      <c r="M452" s="234"/>
      <c r="N452" s="235"/>
      <c r="O452" s="235"/>
      <c r="P452" s="235"/>
      <c r="Q452" s="235"/>
      <c r="R452" s="235"/>
      <c r="S452" s="235"/>
      <c r="T452" s="23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7" t="s">
        <v>146</v>
      </c>
      <c r="AU452" s="237" t="s">
        <v>79</v>
      </c>
      <c r="AV452" s="13" t="s">
        <v>79</v>
      </c>
      <c r="AW452" s="13" t="s">
        <v>31</v>
      </c>
      <c r="AX452" s="13" t="s">
        <v>77</v>
      </c>
      <c r="AY452" s="237" t="s">
        <v>132</v>
      </c>
    </row>
    <row r="453" s="13" customFormat="1">
      <c r="A453" s="13"/>
      <c r="B453" s="227"/>
      <c r="C453" s="228"/>
      <c r="D453" s="220" t="s">
        <v>146</v>
      </c>
      <c r="E453" s="228"/>
      <c r="F453" s="230" t="s">
        <v>586</v>
      </c>
      <c r="G453" s="228"/>
      <c r="H453" s="231">
        <v>172.21000000000001</v>
      </c>
      <c r="I453" s="232"/>
      <c r="J453" s="228"/>
      <c r="K453" s="228"/>
      <c r="L453" s="233"/>
      <c r="M453" s="234"/>
      <c r="N453" s="235"/>
      <c r="O453" s="235"/>
      <c r="P453" s="235"/>
      <c r="Q453" s="235"/>
      <c r="R453" s="235"/>
      <c r="S453" s="235"/>
      <c r="T453" s="23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7" t="s">
        <v>146</v>
      </c>
      <c r="AU453" s="237" t="s">
        <v>79</v>
      </c>
      <c r="AV453" s="13" t="s">
        <v>79</v>
      </c>
      <c r="AW453" s="13" t="s">
        <v>4</v>
      </c>
      <c r="AX453" s="13" t="s">
        <v>77</v>
      </c>
      <c r="AY453" s="237" t="s">
        <v>132</v>
      </c>
    </row>
    <row r="454" s="2" customFormat="1" ht="16.5" customHeight="1">
      <c r="A454" s="41"/>
      <c r="B454" s="42"/>
      <c r="C454" s="207" t="s">
        <v>587</v>
      </c>
      <c r="D454" s="207" t="s">
        <v>135</v>
      </c>
      <c r="E454" s="208" t="s">
        <v>588</v>
      </c>
      <c r="F454" s="209" t="s">
        <v>589</v>
      </c>
      <c r="G454" s="210" t="s">
        <v>308</v>
      </c>
      <c r="H454" s="211">
        <v>3.4780000000000002</v>
      </c>
      <c r="I454" s="212"/>
      <c r="J454" s="213">
        <f>ROUND(I454*H454,2)</f>
        <v>0</v>
      </c>
      <c r="K454" s="209" t="s">
        <v>139</v>
      </c>
      <c r="L454" s="47"/>
      <c r="M454" s="214" t="s">
        <v>19</v>
      </c>
      <c r="N454" s="215" t="s">
        <v>40</v>
      </c>
      <c r="O454" s="87"/>
      <c r="P454" s="216">
        <f>O454*H454</f>
        <v>0</v>
      </c>
      <c r="Q454" s="216">
        <v>0</v>
      </c>
      <c r="R454" s="216">
        <f>Q454*H454</f>
        <v>0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270</v>
      </c>
      <c r="AT454" s="218" t="s">
        <v>135</v>
      </c>
      <c r="AU454" s="218" t="s">
        <v>79</v>
      </c>
      <c r="AY454" s="20" t="s">
        <v>132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20" t="s">
        <v>77</v>
      </c>
      <c r="BK454" s="219">
        <f>ROUND(I454*H454,2)</f>
        <v>0</v>
      </c>
      <c r="BL454" s="20" t="s">
        <v>270</v>
      </c>
      <c r="BM454" s="218" t="s">
        <v>590</v>
      </c>
    </row>
    <row r="455" s="2" customFormat="1">
      <c r="A455" s="41"/>
      <c r="B455" s="42"/>
      <c r="C455" s="43"/>
      <c r="D455" s="220" t="s">
        <v>142</v>
      </c>
      <c r="E455" s="43"/>
      <c r="F455" s="221" t="s">
        <v>591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142</v>
      </c>
      <c r="AU455" s="20" t="s">
        <v>79</v>
      </c>
    </row>
    <row r="456" s="2" customFormat="1">
      <c r="A456" s="41"/>
      <c r="B456" s="42"/>
      <c r="C456" s="43"/>
      <c r="D456" s="225" t="s">
        <v>144</v>
      </c>
      <c r="E456" s="43"/>
      <c r="F456" s="226" t="s">
        <v>592</v>
      </c>
      <c r="G456" s="43"/>
      <c r="H456" s="43"/>
      <c r="I456" s="222"/>
      <c r="J456" s="43"/>
      <c r="K456" s="43"/>
      <c r="L456" s="47"/>
      <c r="M456" s="223"/>
      <c r="N456" s="224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144</v>
      </c>
      <c r="AU456" s="20" t="s">
        <v>79</v>
      </c>
    </row>
    <row r="457" s="12" customFormat="1" ht="22.8" customHeight="1">
      <c r="A457" s="12"/>
      <c r="B457" s="191"/>
      <c r="C457" s="192"/>
      <c r="D457" s="193" t="s">
        <v>68</v>
      </c>
      <c r="E457" s="205" t="s">
        <v>593</v>
      </c>
      <c r="F457" s="205" t="s">
        <v>594</v>
      </c>
      <c r="G457" s="192"/>
      <c r="H457" s="192"/>
      <c r="I457" s="195"/>
      <c r="J457" s="206">
        <f>BK457</f>
        <v>0</v>
      </c>
      <c r="K457" s="192"/>
      <c r="L457" s="197"/>
      <c r="M457" s="198"/>
      <c r="N457" s="199"/>
      <c r="O457" s="199"/>
      <c r="P457" s="200">
        <f>SUM(P458:P529)</f>
        <v>0</v>
      </c>
      <c r="Q457" s="199"/>
      <c r="R457" s="200">
        <f>SUM(R458:R529)</f>
        <v>2.2362117999999995</v>
      </c>
      <c r="S457" s="199"/>
      <c r="T457" s="201">
        <f>SUM(T458:T529)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2" t="s">
        <v>79</v>
      </c>
      <c r="AT457" s="203" t="s">
        <v>68</v>
      </c>
      <c r="AU457" s="203" t="s">
        <v>77</v>
      </c>
      <c r="AY457" s="202" t="s">
        <v>132</v>
      </c>
      <c r="BK457" s="204">
        <f>SUM(BK458:BK529)</f>
        <v>0</v>
      </c>
    </row>
    <row r="458" s="2" customFormat="1" ht="21.75" customHeight="1">
      <c r="A458" s="41"/>
      <c r="B458" s="42"/>
      <c r="C458" s="207" t="s">
        <v>595</v>
      </c>
      <c r="D458" s="207" t="s">
        <v>135</v>
      </c>
      <c r="E458" s="208" t="s">
        <v>596</v>
      </c>
      <c r="F458" s="209" t="s">
        <v>597</v>
      </c>
      <c r="G458" s="210" t="s">
        <v>153</v>
      </c>
      <c r="H458" s="211">
        <v>231.72</v>
      </c>
      <c r="I458" s="212"/>
      <c r="J458" s="213">
        <f>ROUND(I458*H458,2)</f>
        <v>0</v>
      </c>
      <c r="K458" s="209" t="s">
        <v>139</v>
      </c>
      <c r="L458" s="47"/>
      <c r="M458" s="214" t="s">
        <v>19</v>
      </c>
      <c r="N458" s="215" t="s">
        <v>40</v>
      </c>
      <c r="O458" s="87"/>
      <c r="P458" s="216">
        <f>O458*H458</f>
        <v>0</v>
      </c>
      <c r="Q458" s="216">
        <v>0.0053899999999999998</v>
      </c>
      <c r="R458" s="216">
        <f>Q458*H458</f>
        <v>1.2489707999999999</v>
      </c>
      <c r="S458" s="216">
        <v>0</v>
      </c>
      <c r="T458" s="217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8" t="s">
        <v>270</v>
      </c>
      <c r="AT458" s="218" t="s">
        <v>135</v>
      </c>
      <c r="AU458" s="218" t="s">
        <v>79</v>
      </c>
      <c r="AY458" s="20" t="s">
        <v>132</v>
      </c>
      <c r="BE458" s="219">
        <f>IF(N458="základní",J458,0)</f>
        <v>0</v>
      </c>
      <c r="BF458" s="219">
        <f>IF(N458="snížená",J458,0)</f>
        <v>0</v>
      </c>
      <c r="BG458" s="219">
        <f>IF(N458="zákl. přenesená",J458,0)</f>
        <v>0</v>
      </c>
      <c r="BH458" s="219">
        <f>IF(N458="sníž. přenesená",J458,0)</f>
        <v>0</v>
      </c>
      <c r="BI458" s="219">
        <f>IF(N458="nulová",J458,0)</f>
        <v>0</v>
      </c>
      <c r="BJ458" s="20" t="s">
        <v>77</v>
      </c>
      <c r="BK458" s="219">
        <f>ROUND(I458*H458,2)</f>
        <v>0</v>
      </c>
      <c r="BL458" s="20" t="s">
        <v>270</v>
      </c>
      <c r="BM458" s="218" t="s">
        <v>598</v>
      </c>
    </row>
    <row r="459" s="2" customFormat="1">
      <c r="A459" s="41"/>
      <c r="B459" s="42"/>
      <c r="C459" s="43"/>
      <c r="D459" s="220" t="s">
        <v>142</v>
      </c>
      <c r="E459" s="43"/>
      <c r="F459" s="221" t="s">
        <v>599</v>
      </c>
      <c r="G459" s="43"/>
      <c r="H459" s="43"/>
      <c r="I459" s="222"/>
      <c r="J459" s="43"/>
      <c r="K459" s="43"/>
      <c r="L459" s="47"/>
      <c r="M459" s="223"/>
      <c r="N459" s="22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142</v>
      </c>
      <c r="AU459" s="20" t="s">
        <v>79</v>
      </c>
    </row>
    <row r="460" s="2" customFormat="1">
      <c r="A460" s="41"/>
      <c r="B460" s="42"/>
      <c r="C460" s="43"/>
      <c r="D460" s="225" t="s">
        <v>144</v>
      </c>
      <c r="E460" s="43"/>
      <c r="F460" s="226" t="s">
        <v>600</v>
      </c>
      <c r="G460" s="43"/>
      <c r="H460" s="43"/>
      <c r="I460" s="222"/>
      <c r="J460" s="43"/>
      <c r="K460" s="43"/>
      <c r="L460" s="47"/>
      <c r="M460" s="223"/>
      <c r="N460" s="22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144</v>
      </c>
      <c r="AU460" s="20" t="s">
        <v>79</v>
      </c>
    </row>
    <row r="461" s="15" customFormat="1">
      <c r="A461" s="15"/>
      <c r="B461" s="249"/>
      <c r="C461" s="250"/>
      <c r="D461" s="220" t="s">
        <v>146</v>
      </c>
      <c r="E461" s="251" t="s">
        <v>19</v>
      </c>
      <c r="F461" s="252" t="s">
        <v>601</v>
      </c>
      <c r="G461" s="250"/>
      <c r="H461" s="251" t="s">
        <v>19</v>
      </c>
      <c r="I461" s="253"/>
      <c r="J461" s="250"/>
      <c r="K461" s="250"/>
      <c r="L461" s="254"/>
      <c r="M461" s="255"/>
      <c r="N461" s="256"/>
      <c r="O461" s="256"/>
      <c r="P461" s="256"/>
      <c r="Q461" s="256"/>
      <c r="R461" s="256"/>
      <c r="S461" s="256"/>
      <c r="T461" s="257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8" t="s">
        <v>146</v>
      </c>
      <c r="AU461" s="258" t="s">
        <v>79</v>
      </c>
      <c r="AV461" s="15" t="s">
        <v>77</v>
      </c>
      <c r="AW461" s="15" t="s">
        <v>31</v>
      </c>
      <c r="AX461" s="15" t="s">
        <v>69</v>
      </c>
      <c r="AY461" s="258" t="s">
        <v>132</v>
      </c>
    </row>
    <row r="462" s="13" customFormat="1">
      <c r="A462" s="13"/>
      <c r="B462" s="227"/>
      <c r="C462" s="228"/>
      <c r="D462" s="220" t="s">
        <v>146</v>
      </c>
      <c r="E462" s="229" t="s">
        <v>19</v>
      </c>
      <c r="F462" s="230" t="s">
        <v>444</v>
      </c>
      <c r="G462" s="228"/>
      <c r="H462" s="231">
        <v>212.94</v>
      </c>
      <c r="I462" s="232"/>
      <c r="J462" s="228"/>
      <c r="K462" s="228"/>
      <c r="L462" s="233"/>
      <c r="M462" s="234"/>
      <c r="N462" s="235"/>
      <c r="O462" s="235"/>
      <c r="P462" s="235"/>
      <c r="Q462" s="235"/>
      <c r="R462" s="235"/>
      <c r="S462" s="235"/>
      <c r="T462" s="23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7" t="s">
        <v>146</v>
      </c>
      <c r="AU462" s="237" t="s">
        <v>79</v>
      </c>
      <c r="AV462" s="13" t="s">
        <v>79</v>
      </c>
      <c r="AW462" s="13" t="s">
        <v>31</v>
      </c>
      <c r="AX462" s="13" t="s">
        <v>69</v>
      </c>
      <c r="AY462" s="237" t="s">
        <v>132</v>
      </c>
    </row>
    <row r="463" s="13" customFormat="1">
      <c r="A463" s="13"/>
      <c r="B463" s="227"/>
      <c r="C463" s="228"/>
      <c r="D463" s="220" t="s">
        <v>146</v>
      </c>
      <c r="E463" s="229" t="s">
        <v>19</v>
      </c>
      <c r="F463" s="230" t="s">
        <v>445</v>
      </c>
      <c r="G463" s="228"/>
      <c r="H463" s="231">
        <v>13.02</v>
      </c>
      <c r="I463" s="232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7" t="s">
        <v>146</v>
      </c>
      <c r="AU463" s="237" t="s">
        <v>79</v>
      </c>
      <c r="AV463" s="13" t="s">
        <v>79</v>
      </c>
      <c r="AW463" s="13" t="s">
        <v>31</v>
      </c>
      <c r="AX463" s="13" t="s">
        <v>69</v>
      </c>
      <c r="AY463" s="237" t="s">
        <v>132</v>
      </c>
    </row>
    <row r="464" s="13" customFormat="1">
      <c r="A464" s="13"/>
      <c r="B464" s="227"/>
      <c r="C464" s="228"/>
      <c r="D464" s="220" t="s">
        <v>146</v>
      </c>
      <c r="E464" s="229" t="s">
        <v>19</v>
      </c>
      <c r="F464" s="230" t="s">
        <v>446</v>
      </c>
      <c r="G464" s="228"/>
      <c r="H464" s="231">
        <v>5.7599999999999998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146</v>
      </c>
      <c r="AU464" s="237" t="s">
        <v>79</v>
      </c>
      <c r="AV464" s="13" t="s">
        <v>79</v>
      </c>
      <c r="AW464" s="13" t="s">
        <v>31</v>
      </c>
      <c r="AX464" s="13" t="s">
        <v>69</v>
      </c>
      <c r="AY464" s="237" t="s">
        <v>132</v>
      </c>
    </row>
    <row r="465" s="14" customFormat="1">
      <c r="A465" s="14"/>
      <c r="B465" s="238"/>
      <c r="C465" s="239"/>
      <c r="D465" s="220" t="s">
        <v>146</v>
      </c>
      <c r="E465" s="240" t="s">
        <v>19</v>
      </c>
      <c r="F465" s="241" t="s">
        <v>150</v>
      </c>
      <c r="G465" s="239"/>
      <c r="H465" s="242">
        <v>231.72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8" t="s">
        <v>146</v>
      </c>
      <c r="AU465" s="248" t="s">
        <v>79</v>
      </c>
      <c r="AV465" s="14" t="s">
        <v>140</v>
      </c>
      <c r="AW465" s="14" t="s">
        <v>31</v>
      </c>
      <c r="AX465" s="14" t="s">
        <v>77</v>
      </c>
      <c r="AY465" s="248" t="s">
        <v>132</v>
      </c>
    </row>
    <row r="466" s="2" customFormat="1" ht="16.5" customHeight="1">
      <c r="A466" s="41"/>
      <c r="B466" s="42"/>
      <c r="C466" s="207" t="s">
        <v>602</v>
      </c>
      <c r="D466" s="207" t="s">
        <v>135</v>
      </c>
      <c r="E466" s="208" t="s">
        <v>603</v>
      </c>
      <c r="F466" s="209" t="s">
        <v>604</v>
      </c>
      <c r="G466" s="210" t="s">
        <v>194</v>
      </c>
      <c r="H466" s="211">
        <v>28.699999999999999</v>
      </c>
      <c r="I466" s="212"/>
      <c r="J466" s="213">
        <f>ROUND(I466*H466,2)</f>
        <v>0</v>
      </c>
      <c r="K466" s="209" t="s">
        <v>139</v>
      </c>
      <c r="L466" s="47"/>
      <c r="M466" s="214" t="s">
        <v>19</v>
      </c>
      <c r="N466" s="215" t="s">
        <v>40</v>
      </c>
      <c r="O466" s="87"/>
      <c r="P466" s="216">
        <f>O466*H466</f>
        <v>0</v>
      </c>
      <c r="Q466" s="216">
        <v>0.0044000000000000003</v>
      </c>
      <c r="R466" s="216">
        <f>Q466*H466</f>
        <v>0.12628</v>
      </c>
      <c r="S466" s="216">
        <v>0</v>
      </c>
      <c r="T466" s="217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8" t="s">
        <v>270</v>
      </c>
      <c r="AT466" s="218" t="s">
        <v>135</v>
      </c>
      <c r="AU466" s="218" t="s">
        <v>79</v>
      </c>
      <c r="AY466" s="20" t="s">
        <v>132</v>
      </c>
      <c r="BE466" s="219">
        <f>IF(N466="základní",J466,0)</f>
        <v>0</v>
      </c>
      <c r="BF466" s="219">
        <f>IF(N466="snížená",J466,0)</f>
        <v>0</v>
      </c>
      <c r="BG466" s="219">
        <f>IF(N466="zákl. přenesená",J466,0)</f>
        <v>0</v>
      </c>
      <c r="BH466" s="219">
        <f>IF(N466="sníž. přenesená",J466,0)</f>
        <v>0</v>
      </c>
      <c r="BI466" s="219">
        <f>IF(N466="nulová",J466,0)</f>
        <v>0</v>
      </c>
      <c r="BJ466" s="20" t="s">
        <v>77</v>
      </c>
      <c r="BK466" s="219">
        <f>ROUND(I466*H466,2)</f>
        <v>0</v>
      </c>
      <c r="BL466" s="20" t="s">
        <v>270</v>
      </c>
      <c r="BM466" s="218" t="s">
        <v>605</v>
      </c>
    </row>
    <row r="467" s="2" customFormat="1">
      <c r="A467" s="41"/>
      <c r="B467" s="42"/>
      <c r="C467" s="43"/>
      <c r="D467" s="220" t="s">
        <v>142</v>
      </c>
      <c r="E467" s="43"/>
      <c r="F467" s="221" t="s">
        <v>606</v>
      </c>
      <c r="G467" s="43"/>
      <c r="H467" s="43"/>
      <c r="I467" s="222"/>
      <c r="J467" s="43"/>
      <c r="K467" s="43"/>
      <c r="L467" s="47"/>
      <c r="M467" s="223"/>
      <c r="N467" s="224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142</v>
      </c>
      <c r="AU467" s="20" t="s">
        <v>79</v>
      </c>
    </row>
    <row r="468" s="2" customFormat="1">
      <c r="A468" s="41"/>
      <c r="B468" s="42"/>
      <c r="C468" s="43"/>
      <c r="D468" s="225" t="s">
        <v>144</v>
      </c>
      <c r="E468" s="43"/>
      <c r="F468" s="226" t="s">
        <v>607</v>
      </c>
      <c r="G468" s="43"/>
      <c r="H468" s="43"/>
      <c r="I468" s="222"/>
      <c r="J468" s="43"/>
      <c r="K468" s="43"/>
      <c r="L468" s="47"/>
      <c r="M468" s="223"/>
      <c r="N468" s="22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144</v>
      </c>
      <c r="AU468" s="20" t="s">
        <v>79</v>
      </c>
    </row>
    <row r="469" s="13" customFormat="1">
      <c r="A469" s="13"/>
      <c r="B469" s="227"/>
      <c r="C469" s="228"/>
      <c r="D469" s="220" t="s">
        <v>146</v>
      </c>
      <c r="E469" s="229" t="s">
        <v>19</v>
      </c>
      <c r="F469" s="230" t="s">
        <v>608</v>
      </c>
      <c r="G469" s="228"/>
      <c r="H469" s="231">
        <v>28.699999999999999</v>
      </c>
      <c r="I469" s="232"/>
      <c r="J469" s="228"/>
      <c r="K469" s="228"/>
      <c r="L469" s="233"/>
      <c r="M469" s="234"/>
      <c r="N469" s="235"/>
      <c r="O469" s="235"/>
      <c r="P469" s="235"/>
      <c r="Q469" s="235"/>
      <c r="R469" s="235"/>
      <c r="S469" s="235"/>
      <c r="T469" s="23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7" t="s">
        <v>146</v>
      </c>
      <c r="AU469" s="237" t="s">
        <v>79</v>
      </c>
      <c r="AV469" s="13" t="s">
        <v>79</v>
      </c>
      <c r="AW469" s="13" t="s">
        <v>31</v>
      </c>
      <c r="AX469" s="13" t="s">
        <v>77</v>
      </c>
      <c r="AY469" s="237" t="s">
        <v>132</v>
      </c>
    </row>
    <row r="470" s="2" customFormat="1" ht="21.75" customHeight="1">
      <c r="A470" s="41"/>
      <c r="B470" s="42"/>
      <c r="C470" s="207" t="s">
        <v>609</v>
      </c>
      <c r="D470" s="207" t="s">
        <v>135</v>
      </c>
      <c r="E470" s="208" t="s">
        <v>610</v>
      </c>
      <c r="F470" s="209" t="s">
        <v>611</v>
      </c>
      <c r="G470" s="210" t="s">
        <v>194</v>
      </c>
      <c r="H470" s="211">
        <v>17.399999999999999</v>
      </c>
      <c r="I470" s="212"/>
      <c r="J470" s="213">
        <f>ROUND(I470*H470,2)</f>
        <v>0</v>
      </c>
      <c r="K470" s="209" t="s">
        <v>139</v>
      </c>
      <c r="L470" s="47"/>
      <c r="M470" s="214" t="s">
        <v>19</v>
      </c>
      <c r="N470" s="215" t="s">
        <v>40</v>
      </c>
      <c r="O470" s="87"/>
      <c r="P470" s="216">
        <f>O470*H470</f>
        <v>0</v>
      </c>
      <c r="Q470" s="216">
        <v>0.0035000000000000001</v>
      </c>
      <c r="R470" s="216">
        <f>Q470*H470</f>
        <v>0.060899999999999996</v>
      </c>
      <c r="S470" s="216">
        <v>0</v>
      </c>
      <c r="T470" s="21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8" t="s">
        <v>270</v>
      </c>
      <c r="AT470" s="218" t="s">
        <v>135</v>
      </c>
      <c r="AU470" s="218" t="s">
        <v>79</v>
      </c>
      <c r="AY470" s="20" t="s">
        <v>132</v>
      </c>
      <c r="BE470" s="219">
        <f>IF(N470="základní",J470,0)</f>
        <v>0</v>
      </c>
      <c r="BF470" s="219">
        <f>IF(N470="snížená",J470,0)</f>
        <v>0</v>
      </c>
      <c r="BG470" s="219">
        <f>IF(N470="zákl. přenesená",J470,0)</f>
        <v>0</v>
      </c>
      <c r="BH470" s="219">
        <f>IF(N470="sníž. přenesená",J470,0)</f>
        <v>0</v>
      </c>
      <c r="BI470" s="219">
        <f>IF(N470="nulová",J470,0)</f>
        <v>0</v>
      </c>
      <c r="BJ470" s="20" t="s">
        <v>77</v>
      </c>
      <c r="BK470" s="219">
        <f>ROUND(I470*H470,2)</f>
        <v>0</v>
      </c>
      <c r="BL470" s="20" t="s">
        <v>270</v>
      </c>
      <c r="BM470" s="218" t="s">
        <v>612</v>
      </c>
    </row>
    <row r="471" s="2" customFormat="1">
      <c r="A471" s="41"/>
      <c r="B471" s="42"/>
      <c r="C471" s="43"/>
      <c r="D471" s="220" t="s">
        <v>142</v>
      </c>
      <c r="E471" s="43"/>
      <c r="F471" s="221" t="s">
        <v>613</v>
      </c>
      <c r="G471" s="43"/>
      <c r="H471" s="43"/>
      <c r="I471" s="222"/>
      <c r="J471" s="43"/>
      <c r="K471" s="43"/>
      <c r="L471" s="47"/>
      <c r="M471" s="223"/>
      <c r="N471" s="22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142</v>
      </c>
      <c r="AU471" s="20" t="s">
        <v>79</v>
      </c>
    </row>
    <row r="472" s="2" customFormat="1">
      <c r="A472" s="41"/>
      <c r="B472" s="42"/>
      <c r="C472" s="43"/>
      <c r="D472" s="225" t="s">
        <v>144</v>
      </c>
      <c r="E472" s="43"/>
      <c r="F472" s="226" t="s">
        <v>614</v>
      </c>
      <c r="G472" s="43"/>
      <c r="H472" s="43"/>
      <c r="I472" s="222"/>
      <c r="J472" s="43"/>
      <c r="K472" s="43"/>
      <c r="L472" s="47"/>
      <c r="M472" s="223"/>
      <c r="N472" s="22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144</v>
      </c>
      <c r="AU472" s="20" t="s">
        <v>79</v>
      </c>
    </row>
    <row r="473" s="13" customFormat="1">
      <c r="A473" s="13"/>
      <c r="B473" s="227"/>
      <c r="C473" s="228"/>
      <c r="D473" s="220" t="s">
        <v>146</v>
      </c>
      <c r="E473" s="229" t="s">
        <v>19</v>
      </c>
      <c r="F473" s="230" t="s">
        <v>615</v>
      </c>
      <c r="G473" s="228"/>
      <c r="H473" s="231">
        <v>17.399999999999999</v>
      </c>
      <c r="I473" s="232"/>
      <c r="J473" s="228"/>
      <c r="K473" s="228"/>
      <c r="L473" s="233"/>
      <c r="M473" s="234"/>
      <c r="N473" s="235"/>
      <c r="O473" s="235"/>
      <c r="P473" s="235"/>
      <c r="Q473" s="235"/>
      <c r="R473" s="235"/>
      <c r="S473" s="235"/>
      <c r="T473" s="23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7" t="s">
        <v>146</v>
      </c>
      <c r="AU473" s="237" t="s">
        <v>79</v>
      </c>
      <c r="AV473" s="13" t="s">
        <v>79</v>
      </c>
      <c r="AW473" s="13" t="s">
        <v>31</v>
      </c>
      <c r="AX473" s="13" t="s">
        <v>69</v>
      </c>
      <c r="AY473" s="237" t="s">
        <v>132</v>
      </c>
    </row>
    <row r="474" s="14" customFormat="1">
      <c r="A474" s="14"/>
      <c r="B474" s="238"/>
      <c r="C474" s="239"/>
      <c r="D474" s="220" t="s">
        <v>146</v>
      </c>
      <c r="E474" s="240" t="s">
        <v>19</v>
      </c>
      <c r="F474" s="241" t="s">
        <v>150</v>
      </c>
      <c r="G474" s="239"/>
      <c r="H474" s="242">
        <v>17.399999999999999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8" t="s">
        <v>146</v>
      </c>
      <c r="AU474" s="248" t="s">
        <v>79</v>
      </c>
      <c r="AV474" s="14" t="s">
        <v>140</v>
      </c>
      <c r="AW474" s="14" t="s">
        <v>31</v>
      </c>
      <c r="AX474" s="14" t="s">
        <v>77</v>
      </c>
      <c r="AY474" s="248" t="s">
        <v>132</v>
      </c>
    </row>
    <row r="475" s="2" customFormat="1" ht="16.5" customHeight="1">
      <c r="A475" s="41"/>
      <c r="B475" s="42"/>
      <c r="C475" s="207" t="s">
        <v>616</v>
      </c>
      <c r="D475" s="207" t="s">
        <v>135</v>
      </c>
      <c r="E475" s="208" t="s">
        <v>617</v>
      </c>
      <c r="F475" s="209" t="s">
        <v>618</v>
      </c>
      <c r="G475" s="210" t="s">
        <v>194</v>
      </c>
      <c r="H475" s="211">
        <v>24.5</v>
      </c>
      <c r="I475" s="212"/>
      <c r="J475" s="213">
        <f>ROUND(I475*H475,2)</f>
        <v>0</v>
      </c>
      <c r="K475" s="209" t="s">
        <v>139</v>
      </c>
      <c r="L475" s="47"/>
      <c r="M475" s="214" t="s">
        <v>19</v>
      </c>
      <c r="N475" s="215" t="s">
        <v>40</v>
      </c>
      <c r="O475" s="87"/>
      <c r="P475" s="216">
        <f>O475*H475</f>
        <v>0</v>
      </c>
      <c r="Q475" s="216">
        <v>0.0058100000000000001</v>
      </c>
      <c r="R475" s="216">
        <f>Q475*H475</f>
        <v>0.142345</v>
      </c>
      <c r="S475" s="216">
        <v>0</v>
      </c>
      <c r="T475" s="217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8" t="s">
        <v>270</v>
      </c>
      <c r="AT475" s="218" t="s">
        <v>135</v>
      </c>
      <c r="AU475" s="218" t="s">
        <v>79</v>
      </c>
      <c r="AY475" s="20" t="s">
        <v>132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20" t="s">
        <v>77</v>
      </c>
      <c r="BK475" s="219">
        <f>ROUND(I475*H475,2)</f>
        <v>0</v>
      </c>
      <c r="BL475" s="20" t="s">
        <v>270</v>
      </c>
      <c r="BM475" s="218" t="s">
        <v>619</v>
      </c>
    </row>
    <row r="476" s="2" customFormat="1">
      <c r="A476" s="41"/>
      <c r="B476" s="42"/>
      <c r="C476" s="43"/>
      <c r="D476" s="220" t="s">
        <v>142</v>
      </c>
      <c r="E476" s="43"/>
      <c r="F476" s="221" t="s">
        <v>620</v>
      </c>
      <c r="G476" s="43"/>
      <c r="H476" s="43"/>
      <c r="I476" s="222"/>
      <c r="J476" s="43"/>
      <c r="K476" s="43"/>
      <c r="L476" s="47"/>
      <c r="M476" s="223"/>
      <c r="N476" s="22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142</v>
      </c>
      <c r="AU476" s="20" t="s">
        <v>79</v>
      </c>
    </row>
    <row r="477" s="2" customFormat="1">
      <c r="A477" s="41"/>
      <c r="B477" s="42"/>
      <c r="C477" s="43"/>
      <c r="D477" s="225" t="s">
        <v>144</v>
      </c>
      <c r="E477" s="43"/>
      <c r="F477" s="226" t="s">
        <v>621</v>
      </c>
      <c r="G477" s="43"/>
      <c r="H477" s="43"/>
      <c r="I477" s="222"/>
      <c r="J477" s="43"/>
      <c r="K477" s="43"/>
      <c r="L477" s="47"/>
      <c r="M477" s="223"/>
      <c r="N477" s="22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144</v>
      </c>
      <c r="AU477" s="20" t="s">
        <v>79</v>
      </c>
    </row>
    <row r="478" s="13" customFormat="1">
      <c r="A478" s="13"/>
      <c r="B478" s="227"/>
      <c r="C478" s="228"/>
      <c r="D478" s="220" t="s">
        <v>146</v>
      </c>
      <c r="E478" s="229" t="s">
        <v>19</v>
      </c>
      <c r="F478" s="230" t="s">
        <v>622</v>
      </c>
      <c r="G478" s="228"/>
      <c r="H478" s="231">
        <v>24.5</v>
      </c>
      <c r="I478" s="232"/>
      <c r="J478" s="228"/>
      <c r="K478" s="228"/>
      <c r="L478" s="233"/>
      <c r="M478" s="234"/>
      <c r="N478" s="235"/>
      <c r="O478" s="235"/>
      <c r="P478" s="235"/>
      <c r="Q478" s="235"/>
      <c r="R478" s="235"/>
      <c r="S478" s="235"/>
      <c r="T478" s="23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7" t="s">
        <v>146</v>
      </c>
      <c r="AU478" s="237" t="s">
        <v>79</v>
      </c>
      <c r="AV478" s="13" t="s">
        <v>79</v>
      </c>
      <c r="AW478" s="13" t="s">
        <v>31</v>
      </c>
      <c r="AX478" s="13" t="s">
        <v>77</v>
      </c>
      <c r="AY478" s="237" t="s">
        <v>132</v>
      </c>
    </row>
    <row r="479" s="2" customFormat="1" ht="16.5" customHeight="1">
      <c r="A479" s="41"/>
      <c r="B479" s="42"/>
      <c r="C479" s="207" t="s">
        <v>162</v>
      </c>
      <c r="D479" s="207" t="s">
        <v>135</v>
      </c>
      <c r="E479" s="208" t="s">
        <v>623</v>
      </c>
      <c r="F479" s="209" t="s">
        <v>624</v>
      </c>
      <c r="G479" s="210" t="s">
        <v>194</v>
      </c>
      <c r="H479" s="211">
        <v>43.899999999999999</v>
      </c>
      <c r="I479" s="212"/>
      <c r="J479" s="213">
        <f>ROUND(I479*H479,2)</f>
        <v>0</v>
      </c>
      <c r="K479" s="209" t="s">
        <v>139</v>
      </c>
      <c r="L479" s="47"/>
      <c r="M479" s="214" t="s">
        <v>19</v>
      </c>
      <c r="N479" s="215" t="s">
        <v>40</v>
      </c>
      <c r="O479" s="87"/>
      <c r="P479" s="216">
        <f>O479*H479</f>
        <v>0</v>
      </c>
      <c r="Q479" s="216">
        <v>0.00347</v>
      </c>
      <c r="R479" s="216">
        <f>Q479*H479</f>
        <v>0.152333</v>
      </c>
      <c r="S479" s="216">
        <v>0</v>
      </c>
      <c r="T479" s="217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8" t="s">
        <v>270</v>
      </c>
      <c r="AT479" s="218" t="s">
        <v>135</v>
      </c>
      <c r="AU479" s="218" t="s">
        <v>79</v>
      </c>
      <c r="AY479" s="20" t="s">
        <v>132</v>
      </c>
      <c r="BE479" s="219">
        <f>IF(N479="základní",J479,0)</f>
        <v>0</v>
      </c>
      <c r="BF479" s="219">
        <f>IF(N479="snížená",J479,0)</f>
        <v>0</v>
      </c>
      <c r="BG479" s="219">
        <f>IF(N479="zákl. přenesená",J479,0)</f>
        <v>0</v>
      </c>
      <c r="BH479" s="219">
        <f>IF(N479="sníž. přenesená",J479,0)</f>
        <v>0</v>
      </c>
      <c r="BI479" s="219">
        <f>IF(N479="nulová",J479,0)</f>
        <v>0</v>
      </c>
      <c r="BJ479" s="20" t="s">
        <v>77</v>
      </c>
      <c r="BK479" s="219">
        <f>ROUND(I479*H479,2)</f>
        <v>0</v>
      </c>
      <c r="BL479" s="20" t="s">
        <v>270</v>
      </c>
      <c r="BM479" s="218" t="s">
        <v>625</v>
      </c>
    </row>
    <row r="480" s="2" customFormat="1">
      <c r="A480" s="41"/>
      <c r="B480" s="42"/>
      <c r="C480" s="43"/>
      <c r="D480" s="220" t="s">
        <v>142</v>
      </c>
      <c r="E480" s="43"/>
      <c r="F480" s="221" t="s">
        <v>626</v>
      </c>
      <c r="G480" s="43"/>
      <c r="H480" s="43"/>
      <c r="I480" s="222"/>
      <c r="J480" s="43"/>
      <c r="K480" s="43"/>
      <c r="L480" s="47"/>
      <c r="M480" s="223"/>
      <c r="N480" s="224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142</v>
      </c>
      <c r="AU480" s="20" t="s">
        <v>79</v>
      </c>
    </row>
    <row r="481" s="2" customFormat="1">
      <c r="A481" s="41"/>
      <c r="B481" s="42"/>
      <c r="C481" s="43"/>
      <c r="D481" s="225" t="s">
        <v>144</v>
      </c>
      <c r="E481" s="43"/>
      <c r="F481" s="226" t="s">
        <v>627</v>
      </c>
      <c r="G481" s="43"/>
      <c r="H481" s="43"/>
      <c r="I481" s="222"/>
      <c r="J481" s="43"/>
      <c r="K481" s="43"/>
      <c r="L481" s="47"/>
      <c r="M481" s="223"/>
      <c r="N481" s="224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144</v>
      </c>
      <c r="AU481" s="20" t="s">
        <v>79</v>
      </c>
    </row>
    <row r="482" s="13" customFormat="1">
      <c r="A482" s="13"/>
      <c r="B482" s="227"/>
      <c r="C482" s="228"/>
      <c r="D482" s="220" t="s">
        <v>146</v>
      </c>
      <c r="E482" s="229" t="s">
        <v>19</v>
      </c>
      <c r="F482" s="230" t="s">
        <v>628</v>
      </c>
      <c r="G482" s="228"/>
      <c r="H482" s="231">
        <v>43.899999999999999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146</v>
      </c>
      <c r="AU482" s="237" t="s">
        <v>79</v>
      </c>
      <c r="AV482" s="13" t="s">
        <v>79</v>
      </c>
      <c r="AW482" s="13" t="s">
        <v>31</v>
      </c>
      <c r="AX482" s="13" t="s">
        <v>77</v>
      </c>
      <c r="AY482" s="237" t="s">
        <v>132</v>
      </c>
    </row>
    <row r="483" s="2" customFormat="1" ht="16.5" customHeight="1">
      <c r="A483" s="41"/>
      <c r="B483" s="42"/>
      <c r="C483" s="207" t="s">
        <v>227</v>
      </c>
      <c r="D483" s="207" t="s">
        <v>135</v>
      </c>
      <c r="E483" s="208" t="s">
        <v>629</v>
      </c>
      <c r="F483" s="209" t="s">
        <v>630</v>
      </c>
      <c r="G483" s="210" t="s">
        <v>412</v>
      </c>
      <c r="H483" s="211">
        <v>2</v>
      </c>
      <c r="I483" s="212"/>
      <c r="J483" s="213">
        <f>ROUND(I483*H483,2)</f>
        <v>0</v>
      </c>
      <c r="K483" s="209" t="s">
        <v>139</v>
      </c>
      <c r="L483" s="47"/>
      <c r="M483" s="214" t="s">
        <v>19</v>
      </c>
      <c r="N483" s="215" t="s">
        <v>40</v>
      </c>
      <c r="O483" s="87"/>
      <c r="P483" s="216">
        <f>O483*H483</f>
        <v>0</v>
      </c>
      <c r="Q483" s="216">
        <v>0.0041999999999999997</v>
      </c>
      <c r="R483" s="216">
        <f>Q483*H483</f>
        <v>0.0083999999999999995</v>
      </c>
      <c r="S483" s="216">
        <v>0</v>
      </c>
      <c r="T483" s="21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8" t="s">
        <v>270</v>
      </c>
      <c r="AT483" s="218" t="s">
        <v>135</v>
      </c>
      <c r="AU483" s="218" t="s">
        <v>79</v>
      </c>
      <c r="AY483" s="20" t="s">
        <v>132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20" t="s">
        <v>77</v>
      </c>
      <c r="BK483" s="219">
        <f>ROUND(I483*H483,2)</f>
        <v>0</v>
      </c>
      <c r="BL483" s="20" t="s">
        <v>270</v>
      </c>
      <c r="BM483" s="218" t="s">
        <v>631</v>
      </c>
    </row>
    <row r="484" s="2" customFormat="1">
      <c r="A484" s="41"/>
      <c r="B484" s="42"/>
      <c r="C484" s="43"/>
      <c r="D484" s="220" t="s">
        <v>142</v>
      </c>
      <c r="E484" s="43"/>
      <c r="F484" s="221" t="s">
        <v>632</v>
      </c>
      <c r="G484" s="43"/>
      <c r="H484" s="43"/>
      <c r="I484" s="222"/>
      <c r="J484" s="43"/>
      <c r="K484" s="43"/>
      <c r="L484" s="47"/>
      <c r="M484" s="223"/>
      <c r="N484" s="224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142</v>
      </c>
      <c r="AU484" s="20" t="s">
        <v>79</v>
      </c>
    </row>
    <row r="485" s="2" customFormat="1">
      <c r="A485" s="41"/>
      <c r="B485" s="42"/>
      <c r="C485" s="43"/>
      <c r="D485" s="225" t="s">
        <v>144</v>
      </c>
      <c r="E485" s="43"/>
      <c r="F485" s="226" t="s">
        <v>633</v>
      </c>
      <c r="G485" s="43"/>
      <c r="H485" s="43"/>
      <c r="I485" s="222"/>
      <c r="J485" s="43"/>
      <c r="K485" s="43"/>
      <c r="L485" s="47"/>
      <c r="M485" s="223"/>
      <c r="N485" s="224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144</v>
      </c>
      <c r="AU485" s="20" t="s">
        <v>79</v>
      </c>
    </row>
    <row r="486" s="13" customFormat="1">
      <c r="A486" s="13"/>
      <c r="B486" s="227"/>
      <c r="C486" s="228"/>
      <c r="D486" s="220" t="s">
        <v>146</v>
      </c>
      <c r="E486" s="229" t="s">
        <v>19</v>
      </c>
      <c r="F486" s="230" t="s">
        <v>79</v>
      </c>
      <c r="G486" s="228"/>
      <c r="H486" s="231">
        <v>2</v>
      </c>
      <c r="I486" s="232"/>
      <c r="J486" s="228"/>
      <c r="K486" s="228"/>
      <c r="L486" s="233"/>
      <c r="M486" s="234"/>
      <c r="N486" s="235"/>
      <c r="O486" s="235"/>
      <c r="P486" s="235"/>
      <c r="Q486" s="235"/>
      <c r="R486" s="235"/>
      <c r="S486" s="235"/>
      <c r="T486" s="23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7" t="s">
        <v>146</v>
      </c>
      <c r="AU486" s="237" t="s">
        <v>79</v>
      </c>
      <c r="AV486" s="13" t="s">
        <v>79</v>
      </c>
      <c r="AW486" s="13" t="s">
        <v>31</v>
      </c>
      <c r="AX486" s="13" t="s">
        <v>77</v>
      </c>
      <c r="AY486" s="237" t="s">
        <v>132</v>
      </c>
    </row>
    <row r="487" s="2" customFormat="1" ht="16.5" customHeight="1">
      <c r="A487" s="41"/>
      <c r="B487" s="42"/>
      <c r="C487" s="207" t="s">
        <v>634</v>
      </c>
      <c r="D487" s="207" t="s">
        <v>135</v>
      </c>
      <c r="E487" s="208" t="s">
        <v>635</v>
      </c>
      <c r="F487" s="209" t="s">
        <v>636</v>
      </c>
      <c r="G487" s="210" t="s">
        <v>412</v>
      </c>
      <c r="H487" s="211">
        <v>2</v>
      </c>
      <c r="I487" s="212"/>
      <c r="J487" s="213">
        <f>ROUND(I487*H487,2)</f>
        <v>0</v>
      </c>
      <c r="K487" s="209" t="s">
        <v>139</v>
      </c>
      <c r="L487" s="47"/>
      <c r="M487" s="214" t="s">
        <v>19</v>
      </c>
      <c r="N487" s="215" t="s">
        <v>40</v>
      </c>
      <c r="O487" s="87"/>
      <c r="P487" s="216">
        <f>O487*H487</f>
        <v>0</v>
      </c>
      <c r="Q487" s="216">
        <v>0.0057099999999999998</v>
      </c>
      <c r="R487" s="216">
        <f>Q487*H487</f>
        <v>0.01142</v>
      </c>
      <c r="S487" s="216">
        <v>0</v>
      </c>
      <c r="T487" s="217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8" t="s">
        <v>270</v>
      </c>
      <c r="AT487" s="218" t="s">
        <v>135</v>
      </c>
      <c r="AU487" s="218" t="s">
        <v>79</v>
      </c>
      <c r="AY487" s="20" t="s">
        <v>132</v>
      </c>
      <c r="BE487" s="219">
        <f>IF(N487="základní",J487,0)</f>
        <v>0</v>
      </c>
      <c r="BF487" s="219">
        <f>IF(N487="snížená",J487,0)</f>
        <v>0</v>
      </c>
      <c r="BG487" s="219">
        <f>IF(N487="zákl. přenesená",J487,0)</f>
        <v>0</v>
      </c>
      <c r="BH487" s="219">
        <f>IF(N487="sníž. přenesená",J487,0)</f>
        <v>0</v>
      </c>
      <c r="BI487" s="219">
        <f>IF(N487="nulová",J487,0)</f>
        <v>0</v>
      </c>
      <c r="BJ487" s="20" t="s">
        <v>77</v>
      </c>
      <c r="BK487" s="219">
        <f>ROUND(I487*H487,2)</f>
        <v>0</v>
      </c>
      <c r="BL487" s="20" t="s">
        <v>270</v>
      </c>
      <c r="BM487" s="218" t="s">
        <v>637</v>
      </c>
    </row>
    <row r="488" s="2" customFormat="1">
      <c r="A488" s="41"/>
      <c r="B488" s="42"/>
      <c r="C488" s="43"/>
      <c r="D488" s="220" t="s">
        <v>142</v>
      </c>
      <c r="E488" s="43"/>
      <c r="F488" s="221" t="s">
        <v>638</v>
      </c>
      <c r="G488" s="43"/>
      <c r="H488" s="43"/>
      <c r="I488" s="222"/>
      <c r="J488" s="43"/>
      <c r="K488" s="43"/>
      <c r="L488" s="47"/>
      <c r="M488" s="223"/>
      <c r="N488" s="224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142</v>
      </c>
      <c r="AU488" s="20" t="s">
        <v>79</v>
      </c>
    </row>
    <row r="489" s="2" customFormat="1">
      <c r="A489" s="41"/>
      <c r="B489" s="42"/>
      <c r="C489" s="43"/>
      <c r="D489" s="225" t="s">
        <v>144</v>
      </c>
      <c r="E489" s="43"/>
      <c r="F489" s="226" t="s">
        <v>639</v>
      </c>
      <c r="G489" s="43"/>
      <c r="H489" s="43"/>
      <c r="I489" s="222"/>
      <c r="J489" s="43"/>
      <c r="K489" s="43"/>
      <c r="L489" s="47"/>
      <c r="M489" s="223"/>
      <c r="N489" s="224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144</v>
      </c>
      <c r="AU489" s="20" t="s">
        <v>79</v>
      </c>
    </row>
    <row r="490" s="13" customFormat="1">
      <c r="A490" s="13"/>
      <c r="B490" s="227"/>
      <c r="C490" s="228"/>
      <c r="D490" s="220" t="s">
        <v>146</v>
      </c>
      <c r="E490" s="229" t="s">
        <v>19</v>
      </c>
      <c r="F490" s="230" t="s">
        <v>79</v>
      </c>
      <c r="G490" s="228"/>
      <c r="H490" s="231">
        <v>2</v>
      </c>
      <c r="I490" s="232"/>
      <c r="J490" s="228"/>
      <c r="K490" s="228"/>
      <c r="L490" s="233"/>
      <c r="M490" s="234"/>
      <c r="N490" s="235"/>
      <c r="O490" s="235"/>
      <c r="P490" s="235"/>
      <c r="Q490" s="235"/>
      <c r="R490" s="235"/>
      <c r="S490" s="235"/>
      <c r="T490" s="23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7" t="s">
        <v>146</v>
      </c>
      <c r="AU490" s="237" t="s">
        <v>79</v>
      </c>
      <c r="AV490" s="13" t="s">
        <v>79</v>
      </c>
      <c r="AW490" s="13" t="s">
        <v>31</v>
      </c>
      <c r="AX490" s="13" t="s">
        <v>77</v>
      </c>
      <c r="AY490" s="237" t="s">
        <v>132</v>
      </c>
    </row>
    <row r="491" s="2" customFormat="1" ht="16.5" customHeight="1">
      <c r="A491" s="41"/>
      <c r="B491" s="42"/>
      <c r="C491" s="207" t="s">
        <v>640</v>
      </c>
      <c r="D491" s="207" t="s">
        <v>135</v>
      </c>
      <c r="E491" s="208" t="s">
        <v>641</v>
      </c>
      <c r="F491" s="209" t="s">
        <v>642</v>
      </c>
      <c r="G491" s="210" t="s">
        <v>194</v>
      </c>
      <c r="H491" s="211">
        <v>34.700000000000003</v>
      </c>
      <c r="I491" s="212"/>
      <c r="J491" s="213">
        <f>ROUND(I491*H491,2)</f>
        <v>0</v>
      </c>
      <c r="K491" s="209" t="s">
        <v>139</v>
      </c>
      <c r="L491" s="47"/>
      <c r="M491" s="214" t="s">
        <v>19</v>
      </c>
      <c r="N491" s="215" t="s">
        <v>40</v>
      </c>
      <c r="O491" s="87"/>
      <c r="P491" s="216">
        <f>O491*H491</f>
        <v>0</v>
      </c>
      <c r="Q491" s="216">
        <v>0.0016900000000000001</v>
      </c>
      <c r="R491" s="216">
        <f>Q491*H491</f>
        <v>0.058643000000000008</v>
      </c>
      <c r="S491" s="216">
        <v>0</v>
      </c>
      <c r="T491" s="217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8" t="s">
        <v>270</v>
      </c>
      <c r="AT491" s="218" t="s">
        <v>135</v>
      </c>
      <c r="AU491" s="218" t="s">
        <v>79</v>
      </c>
      <c r="AY491" s="20" t="s">
        <v>132</v>
      </c>
      <c r="BE491" s="219">
        <f>IF(N491="základní",J491,0)</f>
        <v>0</v>
      </c>
      <c r="BF491" s="219">
        <f>IF(N491="snížená",J491,0)</f>
        <v>0</v>
      </c>
      <c r="BG491" s="219">
        <f>IF(N491="zákl. přenesená",J491,0)</f>
        <v>0</v>
      </c>
      <c r="BH491" s="219">
        <f>IF(N491="sníž. přenesená",J491,0)</f>
        <v>0</v>
      </c>
      <c r="BI491" s="219">
        <f>IF(N491="nulová",J491,0)</f>
        <v>0</v>
      </c>
      <c r="BJ491" s="20" t="s">
        <v>77</v>
      </c>
      <c r="BK491" s="219">
        <f>ROUND(I491*H491,2)</f>
        <v>0</v>
      </c>
      <c r="BL491" s="20" t="s">
        <v>270</v>
      </c>
      <c r="BM491" s="218" t="s">
        <v>643</v>
      </c>
    </row>
    <row r="492" s="2" customFormat="1">
      <c r="A492" s="41"/>
      <c r="B492" s="42"/>
      <c r="C492" s="43"/>
      <c r="D492" s="220" t="s">
        <v>142</v>
      </c>
      <c r="E492" s="43"/>
      <c r="F492" s="221" t="s">
        <v>644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142</v>
      </c>
      <c r="AU492" s="20" t="s">
        <v>79</v>
      </c>
    </row>
    <row r="493" s="2" customFormat="1">
      <c r="A493" s="41"/>
      <c r="B493" s="42"/>
      <c r="C493" s="43"/>
      <c r="D493" s="225" t="s">
        <v>144</v>
      </c>
      <c r="E493" s="43"/>
      <c r="F493" s="226" t="s">
        <v>645</v>
      </c>
      <c r="G493" s="43"/>
      <c r="H493" s="43"/>
      <c r="I493" s="222"/>
      <c r="J493" s="43"/>
      <c r="K493" s="43"/>
      <c r="L493" s="47"/>
      <c r="M493" s="223"/>
      <c r="N493" s="224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144</v>
      </c>
      <c r="AU493" s="20" t="s">
        <v>79</v>
      </c>
    </row>
    <row r="494" s="13" customFormat="1">
      <c r="A494" s="13"/>
      <c r="B494" s="227"/>
      <c r="C494" s="228"/>
      <c r="D494" s="220" t="s">
        <v>146</v>
      </c>
      <c r="E494" s="229" t="s">
        <v>19</v>
      </c>
      <c r="F494" s="230" t="s">
        <v>646</v>
      </c>
      <c r="G494" s="228"/>
      <c r="H494" s="231">
        <v>34.700000000000003</v>
      </c>
      <c r="I494" s="232"/>
      <c r="J494" s="228"/>
      <c r="K494" s="228"/>
      <c r="L494" s="233"/>
      <c r="M494" s="234"/>
      <c r="N494" s="235"/>
      <c r="O494" s="235"/>
      <c r="P494" s="235"/>
      <c r="Q494" s="235"/>
      <c r="R494" s="235"/>
      <c r="S494" s="235"/>
      <c r="T494" s="23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7" t="s">
        <v>146</v>
      </c>
      <c r="AU494" s="237" t="s">
        <v>79</v>
      </c>
      <c r="AV494" s="13" t="s">
        <v>79</v>
      </c>
      <c r="AW494" s="13" t="s">
        <v>31</v>
      </c>
      <c r="AX494" s="13" t="s">
        <v>69</v>
      </c>
      <c r="AY494" s="237" t="s">
        <v>132</v>
      </c>
    </row>
    <row r="495" s="2" customFormat="1" ht="16.5" customHeight="1">
      <c r="A495" s="41"/>
      <c r="B495" s="42"/>
      <c r="C495" s="207" t="s">
        <v>647</v>
      </c>
      <c r="D495" s="207" t="s">
        <v>135</v>
      </c>
      <c r="E495" s="208" t="s">
        <v>648</v>
      </c>
      <c r="F495" s="209" t="s">
        <v>649</v>
      </c>
      <c r="G495" s="210" t="s">
        <v>412</v>
      </c>
      <c r="H495" s="211">
        <v>5</v>
      </c>
      <c r="I495" s="212"/>
      <c r="J495" s="213">
        <f>ROUND(I495*H495,2)</f>
        <v>0</v>
      </c>
      <c r="K495" s="209" t="s">
        <v>139</v>
      </c>
      <c r="L495" s="47"/>
      <c r="M495" s="214" t="s">
        <v>19</v>
      </c>
      <c r="N495" s="215" t="s">
        <v>40</v>
      </c>
      <c r="O495" s="87"/>
      <c r="P495" s="216">
        <f>O495*H495</f>
        <v>0</v>
      </c>
      <c r="Q495" s="216">
        <v>0.00036000000000000002</v>
      </c>
      <c r="R495" s="216">
        <f>Q495*H495</f>
        <v>0.0018000000000000002</v>
      </c>
      <c r="S495" s="216">
        <v>0</v>
      </c>
      <c r="T495" s="217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8" t="s">
        <v>270</v>
      </c>
      <c r="AT495" s="218" t="s">
        <v>135</v>
      </c>
      <c r="AU495" s="218" t="s">
        <v>79</v>
      </c>
      <c r="AY495" s="20" t="s">
        <v>132</v>
      </c>
      <c r="BE495" s="219">
        <f>IF(N495="základní",J495,0)</f>
        <v>0</v>
      </c>
      <c r="BF495" s="219">
        <f>IF(N495="snížená",J495,0)</f>
        <v>0</v>
      </c>
      <c r="BG495" s="219">
        <f>IF(N495="zákl. přenesená",J495,0)</f>
        <v>0</v>
      </c>
      <c r="BH495" s="219">
        <f>IF(N495="sníž. přenesená",J495,0)</f>
        <v>0</v>
      </c>
      <c r="BI495" s="219">
        <f>IF(N495="nulová",J495,0)</f>
        <v>0</v>
      </c>
      <c r="BJ495" s="20" t="s">
        <v>77</v>
      </c>
      <c r="BK495" s="219">
        <f>ROUND(I495*H495,2)</f>
        <v>0</v>
      </c>
      <c r="BL495" s="20" t="s">
        <v>270</v>
      </c>
      <c r="BM495" s="218" t="s">
        <v>650</v>
      </c>
    </row>
    <row r="496" s="2" customFormat="1">
      <c r="A496" s="41"/>
      <c r="B496" s="42"/>
      <c r="C496" s="43"/>
      <c r="D496" s="220" t="s">
        <v>142</v>
      </c>
      <c r="E496" s="43"/>
      <c r="F496" s="221" t="s">
        <v>651</v>
      </c>
      <c r="G496" s="43"/>
      <c r="H496" s="43"/>
      <c r="I496" s="222"/>
      <c r="J496" s="43"/>
      <c r="K496" s="43"/>
      <c r="L496" s="47"/>
      <c r="M496" s="223"/>
      <c r="N496" s="224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142</v>
      </c>
      <c r="AU496" s="20" t="s">
        <v>79</v>
      </c>
    </row>
    <row r="497" s="2" customFormat="1">
      <c r="A497" s="41"/>
      <c r="B497" s="42"/>
      <c r="C497" s="43"/>
      <c r="D497" s="225" t="s">
        <v>144</v>
      </c>
      <c r="E497" s="43"/>
      <c r="F497" s="226" t="s">
        <v>652</v>
      </c>
      <c r="G497" s="43"/>
      <c r="H497" s="43"/>
      <c r="I497" s="222"/>
      <c r="J497" s="43"/>
      <c r="K497" s="43"/>
      <c r="L497" s="47"/>
      <c r="M497" s="223"/>
      <c r="N497" s="22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144</v>
      </c>
      <c r="AU497" s="20" t="s">
        <v>79</v>
      </c>
    </row>
    <row r="498" s="13" customFormat="1">
      <c r="A498" s="13"/>
      <c r="B498" s="227"/>
      <c r="C498" s="228"/>
      <c r="D498" s="220" t="s">
        <v>146</v>
      </c>
      <c r="E498" s="229" t="s">
        <v>19</v>
      </c>
      <c r="F498" s="230" t="s">
        <v>185</v>
      </c>
      <c r="G498" s="228"/>
      <c r="H498" s="231">
        <v>5</v>
      </c>
      <c r="I498" s="232"/>
      <c r="J498" s="228"/>
      <c r="K498" s="228"/>
      <c r="L498" s="233"/>
      <c r="M498" s="234"/>
      <c r="N498" s="235"/>
      <c r="O498" s="235"/>
      <c r="P498" s="235"/>
      <c r="Q498" s="235"/>
      <c r="R498" s="235"/>
      <c r="S498" s="235"/>
      <c r="T498" s="23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7" t="s">
        <v>146</v>
      </c>
      <c r="AU498" s="237" t="s">
        <v>79</v>
      </c>
      <c r="AV498" s="13" t="s">
        <v>79</v>
      </c>
      <c r="AW498" s="13" t="s">
        <v>31</v>
      </c>
      <c r="AX498" s="13" t="s">
        <v>77</v>
      </c>
      <c r="AY498" s="237" t="s">
        <v>132</v>
      </c>
    </row>
    <row r="499" s="2" customFormat="1" ht="16.5" customHeight="1">
      <c r="A499" s="41"/>
      <c r="B499" s="42"/>
      <c r="C499" s="207" t="s">
        <v>653</v>
      </c>
      <c r="D499" s="207" t="s">
        <v>135</v>
      </c>
      <c r="E499" s="208" t="s">
        <v>654</v>
      </c>
      <c r="F499" s="209" t="s">
        <v>655</v>
      </c>
      <c r="G499" s="210" t="s">
        <v>194</v>
      </c>
      <c r="H499" s="211">
        <v>23.899999999999999</v>
      </c>
      <c r="I499" s="212"/>
      <c r="J499" s="213">
        <f>ROUND(I499*H499,2)</f>
        <v>0</v>
      </c>
      <c r="K499" s="209" t="s">
        <v>139</v>
      </c>
      <c r="L499" s="47"/>
      <c r="M499" s="214" t="s">
        <v>19</v>
      </c>
      <c r="N499" s="215" t="s">
        <v>40</v>
      </c>
      <c r="O499" s="87"/>
      <c r="P499" s="216">
        <f>O499*H499</f>
        <v>0</v>
      </c>
      <c r="Q499" s="216">
        <v>0.0021700000000000001</v>
      </c>
      <c r="R499" s="216">
        <f>Q499*H499</f>
        <v>0.051862999999999999</v>
      </c>
      <c r="S499" s="216">
        <v>0</v>
      </c>
      <c r="T499" s="217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8" t="s">
        <v>270</v>
      </c>
      <c r="AT499" s="218" t="s">
        <v>135</v>
      </c>
      <c r="AU499" s="218" t="s">
        <v>79</v>
      </c>
      <c r="AY499" s="20" t="s">
        <v>132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20" t="s">
        <v>77</v>
      </c>
      <c r="BK499" s="219">
        <f>ROUND(I499*H499,2)</f>
        <v>0</v>
      </c>
      <c r="BL499" s="20" t="s">
        <v>270</v>
      </c>
      <c r="BM499" s="218" t="s">
        <v>656</v>
      </c>
    </row>
    <row r="500" s="2" customFormat="1">
      <c r="A500" s="41"/>
      <c r="B500" s="42"/>
      <c r="C500" s="43"/>
      <c r="D500" s="220" t="s">
        <v>142</v>
      </c>
      <c r="E500" s="43"/>
      <c r="F500" s="221" t="s">
        <v>657</v>
      </c>
      <c r="G500" s="43"/>
      <c r="H500" s="43"/>
      <c r="I500" s="222"/>
      <c r="J500" s="43"/>
      <c r="K500" s="43"/>
      <c r="L500" s="47"/>
      <c r="M500" s="223"/>
      <c r="N500" s="22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142</v>
      </c>
      <c r="AU500" s="20" t="s">
        <v>79</v>
      </c>
    </row>
    <row r="501" s="2" customFormat="1">
      <c r="A501" s="41"/>
      <c r="B501" s="42"/>
      <c r="C501" s="43"/>
      <c r="D501" s="225" t="s">
        <v>144</v>
      </c>
      <c r="E501" s="43"/>
      <c r="F501" s="226" t="s">
        <v>658</v>
      </c>
      <c r="G501" s="43"/>
      <c r="H501" s="43"/>
      <c r="I501" s="222"/>
      <c r="J501" s="43"/>
      <c r="K501" s="43"/>
      <c r="L501" s="47"/>
      <c r="M501" s="223"/>
      <c r="N501" s="224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144</v>
      </c>
      <c r="AU501" s="20" t="s">
        <v>79</v>
      </c>
    </row>
    <row r="502" s="13" customFormat="1">
      <c r="A502" s="13"/>
      <c r="B502" s="227"/>
      <c r="C502" s="228"/>
      <c r="D502" s="220" t="s">
        <v>146</v>
      </c>
      <c r="E502" s="229" t="s">
        <v>19</v>
      </c>
      <c r="F502" s="230" t="s">
        <v>659</v>
      </c>
      <c r="G502" s="228"/>
      <c r="H502" s="231">
        <v>23.899999999999999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146</v>
      </c>
      <c r="AU502" s="237" t="s">
        <v>79</v>
      </c>
      <c r="AV502" s="13" t="s">
        <v>79</v>
      </c>
      <c r="AW502" s="13" t="s">
        <v>31</v>
      </c>
      <c r="AX502" s="13" t="s">
        <v>69</v>
      </c>
      <c r="AY502" s="237" t="s">
        <v>132</v>
      </c>
    </row>
    <row r="503" s="2" customFormat="1" ht="16.5" customHeight="1">
      <c r="A503" s="41"/>
      <c r="B503" s="42"/>
      <c r="C503" s="207" t="s">
        <v>660</v>
      </c>
      <c r="D503" s="207" t="s">
        <v>135</v>
      </c>
      <c r="E503" s="208" t="s">
        <v>661</v>
      </c>
      <c r="F503" s="209" t="s">
        <v>662</v>
      </c>
      <c r="G503" s="210" t="s">
        <v>412</v>
      </c>
      <c r="H503" s="211">
        <v>27</v>
      </c>
      <c r="I503" s="212"/>
      <c r="J503" s="213">
        <f>ROUND(I503*H503,2)</f>
        <v>0</v>
      </c>
      <c r="K503" s="209" t="s">
        <v>19</v>
      </c>
      <c r="L503" s="47"/>
      <c r="M503" s="214" t="s">
        <v>19</v>
      </c>
      <c r="N503" s="215" t="s">
        <v>40</v>
      </c>
      <c r="O503" s="87"/>
      <c r="P503" s="216">
        <f>O503*H503</f>
        <v>0</v>
      </c>
      <c r="Q503" s="216">
        <v>0</v>
      </c>
      <c r="R503" s="216">
        <f>Q503*H503</f>
        <v>0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270</v>
      </c>
      <c r="AT503" s="218" t="s">
        <v>135</v>
      </c>
      <c r="AU503" s="218" t="s">
        <v>79</v>
      </c>
      <c r="AY503" s="20" t="s">
        <v>132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77</v>
      </c>
      <c r="BK503" s="219">
        <f>ROUND(I503*H503,2)</f>
        <v>0</v>
      </c>
      <c r="BL503" s="20" t="s">
        <v>270</v>
      </c>
      <c r="BM503" s="218" t="s">
        <v>663</v>
      </c>
    </row>
    <row r="504" s="2" customFormat="1">
      <c r="A504" s="41"/>
      <c r="B504" s="42"/>
      <c r="C504" s="43"/>
      <c r="D504" s="220" t="s">
        <v>142</v>
      </c>
      <c r="E504" s="43"/>
      <c r="F504" s="221" t="s">
        <v>664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142</v>
      </c>
      <c r="AU504" s="20" t="s">
        <v>79</v>
      </c>
    </row>
    <row r="505" s="13" customFormat="1">
      <c r="A505" s="13"/>
      <c r="B505" s="227"/>
      <c r="C505" s="228"/>
      <c r="D505" s="220" t="s">
        <v>146</v>
      </c>
      <c r="E505" s="229" t="s">
        <v>19</v>
      </c>
      <c r="F505" s="230" t="s">
        <v>361</v>
      </c>
      <c r="G505" s="228"/>
      <c r="H505" s="231">
        <v>27</v>
      </c>
      <c r="I505" s="232"/>
      <c r="J505" s="228"/>
      <c r="K505" s="228"/>
      <c r="L505" s="233"/>
      <c r="M505" s="234"/>
      <c r="N505" s="235"/>
      <c r="O505" s="235"/>
      <c r="P505" s="235"/>
      <c r="Q505" s="235"/>
      <c r="R505" s="235"/>
      <c r="S505" s="235"/>
      <c r="T505" s="23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7" t="s">
        <v>146</v>
      </c>
      <c r="AU505" s="237" t="s">
        <v>79</v>
      </c>
      <c r="AV505" s="13" t="s">
        <v>79</v>
      </c>
      <c r="AW505" s="13" t="s">
        <v>31</v>
      </c>
      <c r="AX505" s="13" t="s">
        <v>69</v>
      </c>
      <c r="AY505" s="237" t="s">
        <v>132</v>
      </c>
    </row>
    <row r="506" s="2" customFormat="1" ht="16.5" customHeight="1">
      <c r="A506" s="41"/>
      <c r="B506" s="42"/>
      <c r="C506" s="207" t="s">
        <v>665</v>
      </c>
      <c r="D506" s="207" t="s">
        <v>135</v>
      </c>
      <c r="E506" s="208" t="s">
        <v>666</v>
      </c>
      <c r="F506" s="209" t="s">
        <v>667</v>
      </c>
      <c r="G506" s="210" t="s">
        <v>194</v>
      </c>
      <c r="H506" s="211">
        <v>26.600000000000001</v>
      </c>
      <c r="I506" s="212"/>
      <c r="J506" s="213">
        <f>ROUND(I506*H506,2)</f>
        <v>0</v>
      </c>
      <c r="K506" s="209" t="s">
        <v>19</v>
      </c>
      <c r="L506" s="47"/>
      <c r="M506" s="214" t="s">
        <v>19</v>
      </c>
      <c r="N506" s="215" t="s">
        <v>40</v>
      </c>
      <c r="O506" s="87"/>
      <c r="P506" s="216">
        <f>O506*H506</f>
        <v>0</v>
      </c>
      <c r="Q506" s="216">
        <v>0</v>
      </c>
      <c r="R506" s="216">
        <f>Q506*H506</f>
        <v>0</v>
      </c>
      <c r="S506" s="216">
        <v>0</v>
      </c>
      <c r="T506" s="217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8" t="s">
        <v>270</v>
      </c>
      <c r="AT506" s="218" t="s">
        <v>135</v>
      </c>
      <c r="AU506" s="218" t="s">
        <v>79</v>
      </c>
      <c r="AY506" s="20" t="s">
        <v>132</v>
      </c>
      <c r="BE506" s="219">
        <f>IF(N506="základní",J506,0)</f>
        <v>0</v>
      </c>
      <c r="BF506" s="219">
        <f>IF(N506="snížená",J506,0)</f>
        <v>0</v>
      </c>
      <c r="BG506" s="219">
        <f>IF(N506="zákl. přenesená",J506,0)</f>
        <v>0</v>
      </c>
      <c r="BH506" s="219">
        <f>IF(N506="sníž. přenesená",J506,0)</f>
        <v>0</v>
      </c>
      <c r="BI506" s="219">
        <f>IF(N506="nulová",J506,0)</f>
        <v>0</v>
      </c>
      <c r="BJ506" s="20" t="s">
        <v>77</v>
      </c>
      <c r="BK506" s="219">
        <f>ROUND(I506*H506,2)</f>
        <v>0</v>
      </c>
      <c r="BL506" s="20" t="s">
        <v>270</v>
      </c>
      <c r="BM506" s="218" t="s">
        <v>668</v>
      </c>
    </row>
    <row r="507" s="2" customFormat="1">
      <c r="A507" s="41"/>
      <c r="B507" s="42"/>
      <c r="C507" s="43"/>
      <c r="D507" s="220" t="s">
        <v>142</v>
      </c>
      <c r="E507" s="43"/>
      <c r="F507" s="221" t="s">
        <v>667</v>
      </c>
      <c r="G507" s="43"/>
      <c r="H507" s="43"/>
      <c r="I507" s="222"/>
      <c r="J507" s="43"/>
      <c r="K507" s="43"/>
      <c r="L507" s="47"/>
      <c r="M507" s="223"/>
      <c r="N507" s="224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142</v>
      </c>
      <c r="AU507" s="20" t="s">
        <v>79</v>
      </c>
    </row>
    <row r="508" s="13" customFormat="1">
      <c r="A508" s="13"/>
      <c r="B508" s="227"/>
      <c r="C508" s="228"/>
      <c r="D508" s="220" t="s">
        <v>146</v>
      </c>
      <c r="E508" s="229" t="s">
        <v>19</v>
      </c>
      <c r="F508" s="230" t="s">
        <v>669</v>
      </c>
      <c r="G508" s="228"/>
      <c r="H508" s="231">
        <v>26.600000000000001</v>
      </c>
      <c r="I508" s="232"/>
      <c r="J508" s="228"/>
      <c r="K508" s="228"/>
      <c r="L508" s="233"/>
      <c r="M508" s="234"/>
      <c r="N508" s="235"/>
      <c r="O508" s="235"/>
      <c r="P508" s="235"/>
      <c r="Q508" s="235"/>
      <c r="R508" s="235"/>
      <c r="S508" s="235"/>
      <c r="T508" s="23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7" t="s">
        <v>146</v>
      </c>
      <c r="AU508" s="237" t="s">
        <v>79</v>
      </c>
      <c r="AV508" s="13" t="s">
        <v>79</v>
      </c>
      <c r="AW508" s="13" t="s">
        <v>31</v>
      </c>
      <c r="AX508" s="13" t="s">
        <v>77</v>
      </c>
      <c r="AY508" s="237" t="s">
        <v>132</v>
      </c>
    </row>
    <row r="509" s="2" customFormat="1" ht="21.75" customHeight="1">
      <c r="A509" s="41"/>
      <c r="B509" s="42"/>
      <c r="C509" s="207" t="s">
        <v>670</v>
      </c>
      <c r="D509" s="207" t="s">
        <v>135</v>
      </c>
      <c r="E509" s="208" t="s">
        <v>671</v>
      </c>
      <c r="F509" s="209" t="s">
        <v>672</v>
      </c>
      <c r="G509" s="210" t="s">
        <v>194</v>
      </c>
      <c r="H509" s="211">
        <v>28.399999999999999</v>
      </c>
      <c r="I509" s="212"/>
      <c r="J509" s="213">
        <f>ROUND(I509*H509,2)</f>
        <v>0</v>
      </c>
      <c r="K509" s="209" t="s">
        <v>139</v>
      </c>
      <c r="L509" s="47"/>
      <c r="M509" s="214" t="s">
        <v>19</v>
      </c>
      <c r="N509" s="215" t="s">
        <v>40</v>
      </c>
      <c r="O509" s="87"/>
      <c r="P509" s="216">
        <f>O509*H509</f>
        <v>0</v>
      </c>
      <c r="Q509" s="216">
        <v>0.0057400000000000003</v>
      </c>
      <c r="R509" s="216">
        <f>Q509*H509</f>
        <v>0.16301599999999999</v>
      </c>
      <c r="S509" s="216">
        <v>0</v>
      </c>
      <c r="T509" s="217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8" t="s">
        <v>270</v>
      </c>
      <c r="AT509" s="218" t="s">
        <v>135</v>
      </c>
      <c r="AU509" s="218" t="s">
        <v>79</v>
      </c>
      <c r="AY509" s="20" t="s">
        <v>132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20" t="s">
        <v>77</v>
      </c>
      <c r="BK509" s="219">
        <f>ROUND(I509*H509,2)</f>
        <v>0</v>
      </c>
      <c r="BL509" s="20" t="s">
        <v>270</v>
      </c>
      <c r="BM509" s="218" t="s">
        <v>673</v>
      </c>
    </row>
    <row r="510" s="2" customFormat="1">
      <c r="A510" s="41"/>
      <c r="B510" s="42"/>
      <c r="C510" s="43"/>
      <c r="D510" s="220" t="s">
        <v>142</v>
      </c>
      <c r="E510" s="43"/>
      <c r="F510" s="221" t="s">
        <v>674</v>
      </c>
      <c r="G510" s="43"/>
      <c r="H510" s="43"/>
      <c r="I510" s="222"/>
      <c r="J510" s="43"/>
      <c r="K510" s="43"/>
      <c r="L510" s="47"/>
      <c r="M510" s="223"/>
      <c r="N510" s="224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142</v>
      </c>
      <c r="AU510" s="20" t="s">
        <v>79</v>
      </c>
    </row>
    <row r="511" s="2" customFormat="1">
      <c r="A511" s="41"/>
      <c r="B511" s="42"/>
      <c r="C511" s="43"/>
      <c r="D511" s="225" t="s">
        <v>144</v>
      </c>
      <c r="E511" s="43"/>
      <c r="F511" s="226" t="s">
        <v>675</v>
      </c>
      <c r="G511" s="43"/>
      <c r="H511" s="43"/>
      <c r="I511" s="222"/>
      <c r="J511" s="43"/>
      <c r="K511" s="43"/>
      <c r="L511" s="47"/>
      <c r="M511" s="223"/>
      <c r="N511" s="224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144</v>
      </c>
      <c r="AU511" s="20" t="s">
        <v>79</v>
      </c>
    </row>
    <row r="512" s="13" customFormat="1">
      <c r="A512" s="13"/>
      <c r="B512" s="227"/>
      <c r="C512" s="228"/>
      <c r="D512" s="220" t="s">
        <v>146</v>
      </c>
      <c r="E512" s="229" t="s">
        <v>19</v>
      </c>
      <c r="F512" s="230" t="s">
        <v>676</v>
      </c>
      <c r="G512" s="228"/>
      <c r="H512" s="231">
        <v>28.399999999999999</v>
      </c>
      <c r="I512" s="232"/>
      <c r="J512" s="228"/>
      <c r="K512" s="228"/>
      <c r="L512" s="233"/>
      <c r="M512" s="234"/>
      <c r="N512" s="235"/>
      <c r="O512" s="235"/>
      <c r="P512" s="235"/>
      <c r="Q512" s="235"/>
      <c r="R512" s="235"/>
      <c r="S512" s="235"/>
      <c r="T512" s="23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7" t="s">
        <v>146</v>
      </c>
      <c r="AU512" s="237" t="s">
        <v>79</v>
      </c>
      <c r="AV512" s="13" t="s">
        <v>79</v>
      </c>
      <c r="AW512" s="13" t="s">
        <v>31</v>
      </c>
      <c r="AX512" s="13" t="s">
        <v>77</v>
      </c>
      <c r="AY512" s="237" t="s">
        <v>132</v>
      </c>
    </row>
    <row r="513" s="2" customFormat="1" ht="16.5" customHeight="1">
      <c r="A513" s="41"/>
      <c r="B513" s="42"/>
      <c r="C513" s="259" t="s">
        <v>677</v>
      </c>
      <c r="D513" s="259" t="s">
        <v>215</v>
      </c>
      <c r="E513" s="260" t="s">
        <v>678</v>
      </c>
      <c r="F513" s="261" t="s">
        <v>679</v>
      </c>
      <c r="G513" s="262" t="s">
        <v>412</v>
      </c>
      <c r="H513" s="263">
        <v>76.5</v>
      </c>
      <c r="I513" s="264"/>
      <c r="J513" s="265">
        <f>ROUND(I513*H513,2)</f>
        <v>0</v>
      </c>
      <c r="K513" s="261" t="s">
        <v>680</v>
      </c>
      <c r="L513" s="266"/>
      <c r="M513" s="267" t="s">
        <v>19</v>
      </c>
      <c r="N513" s="268" t="s">
        <v>40</v>
      </c>
      <c r="O513" s="87"/>
      <c r="P513" s="216">
        <f>O513*H513</f>
        <v>0</v>
      </c>
      <c r="Q513" s="216">
        <v>0.0018</v>
      </c>
      <c r="R513" s="216">
        <f>Q513*H513</f>
        <v>0.13769999999999999</v>
      </c>
      <c r="S513" s="216">
        <v>0</v>
      </c>
      <c r="T513" s="217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8" t="s">
        <v>392</v>
      </c>
      <c r="AT513" s="218" t="s">
        <v>215</v>
      </c>
      <c r="AU513" s="218" t="s">
        <v>79</v>
      </c>
      <c r="AY513" s="20" t="s">
        <v>132</v>
      </c>
      <c r="BE513" s="219">
        <f>IF(N513="základní",J513,0)</f>
        <v>0</v>
      </c>
      <c r="BF513" s="219">
        <f>IF(N513="snížená",J513,0)</f>
        <v>0</v>
      </c>
      <c r="BG513" s="219">
        <f>IF(N513="zákl. přenesená",J513,0)</f>
        <v>0</v>
      </c>
      <c r="BH513" s="219">
        <f>IF(N513="sníž. přenesená",J513,0)</f>
        <v>0</v>
      </c>
      <c r="BI513" s="219">
        <f>IF(N513="nulová",J513,0)</f>
        <v>0</v>
      </c>
      <c r="BJ513" s="20" t="s">
        <v>77</v>
      </c>
      <c r="BK513" s="219">
        <f>ROUND(I513*H513,2)</f>
        <v>0</v>
      </c>
      <c r="BL513" s="20" t="s">
        <v>270</v>
      </c>
      <c r="BM513" s="218" t="s">
        <v>681</v>
      </c>
    </row>
    <row r="514" s="2" customFormat="1">
      <c r="A514" s="41"/>
      <c r="B514" s="42"/>
      <c r="C514" s="43"/>
      <c r="D514" s="220" t="s">
        <v>142</v>
      </c>
      <c r="E514" s="43"/>
      <c r="F514" s="221" t="s">
        <v>682</v>
      </c>
      <c r="G514" s="43"/>
      <c r="H514" s="43"/>
      <c r="I514" s="222"/>
      <c r="J514" s="43"/>
      <c r="K514" s="43"/>
      <c r="L514" s="47"/>
      <c r="M514" s="223"/>
      <c r="N514" s="224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142</v>
      </c>
      <c r="AU514" s="20" t="s">
        <v>79</v>
      </c>
    </row>
    <row r="515" s="13" customFormat="1">
      <c r="A515" s="13"/>
      <c r="B515" s="227"/>
      <c r="C515" s="228"/>
      <c r="D515" s="220" t="s">
        <v>146</v>
      </c>
      <c r="E515" s="229" t="s">
        <v>19</v>
      </c>
      <c r="F515" s="230" t="s">
        <v>683</v>
      </c>
      <c r="G515" s="228"/>
      <c r="H515" s="231">
        <v>76.5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7" t="s">
        <v>146</v>
      </c>
      <c r="AU515" s="237" t="s">
        <v>79</v>
      </c>
      <c r="AV515" s="13" t="s">
        <v>79</v>
      </c>
      <c r="AW515" s="13" t="s">
        <v>31</v>
      </c>
      <c r="AX515" s="13" t="s">
        <v>77</v>
      </c>
      <c r="AY515" s="237" t="s">
        <v>132</v>
      </c>
    </row>
    <row r="516" s="2" customFormat="1" ht="16.5" customHeight="1">
      <c r="A516" s="41"/>
      <c r="B516" s="42"/>
      <c r="C516" s="259" t="s">
        <v>684</v>
      </c>
      <c r="D516" s="259" t="s">
        <v>215</v>
      </c>
      <c r="E516" s="260" t="s">
        <v>685</v>
      </c>
      <c r="F516" s="261" t="s">
        <v>686</v>
      </c>
      <c r="G516" s="262" t="s">
        <v>412</v>
      </c>
      <c r="H516" s="263">
        <v>17.399999999999999</v>
      </c>
      <c r="I516" s="264"/>
      <c r="J516" s="265">
        <f>ROUND(I516*H516,2)</f>
        <v>0</v>
      </c>
      <c r="K516" s="261" t="s">
        <v>139</v>
      </c>
      <c r="L516" s="266"/>
      <c r="M516" s="267" t="s">
        <v>19</v>
      </c>
      <c r="N516" s="268" t="s">
        <v>40</v>
      </c>
      <c r="O516" s="87"/>
      <c r="P516" s="216">
        <f>O516*H516</f>
        <v>0</v>
      </c>
      <c r="Q516" s="216">
        <v>6.0000000000000002E-05</v>
      </c>
      <c r="R516" s="216">
        <f>Q516*H516</f>
        <v>0.001044</v>
      </c>
      <c r="S516" s="216">
        <v>0</v>
      </c>
      <c r="T516" s="217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8" t="s">
        <v>392</v>
      </c>
      <c r="AT516" s="218" t="s">
        <v>215</v>
      </c>
      <c r="AU516" s="218" t="s">
        <v>79</v>
      </c>
      <c r="AY516" s="20" t="s">
        <v>132</v>
      </c>
      <c r="BE516" s="219">
        <f>IF(N516="základní",J516,0)</f>
        <v>0</v>
      </c>
      <c r="BF516" s="219">
        <f>IF(N516="snížená",J516,0)</f>
        <v>0</v>
      </c>
      <c r="BG516" s="219">
        <f>IF(N516="zákl. přenesená",J516,0)</f>
        <v>0</v>
      </c>
      <c r="BH516" s="219">
        <f>IF(N516="sníž. přenesená",J516,0)</f>
        <v>0</v>
      </c>
      <c r="BI516" s="219">
        <f>IF(N516="nulová",J516,0)</f>
        <v>0</v>
      </c>
      <c r="BJ516" s="20" t="s">
        <v>77</v>
      </c>
      <c r="BK516" s="219">
        <f>ROUND(I516*H516,2)</f>
        <v>0</v>
      </c>
      <c r="BL516" s="20" t="s">
        <v>270</v>
      </c>
      <c r="BM516" s="218" t="s">
        <v>687</v>
      </c>
    </row>
    <row r="517" s="2" customFormat="1">
      <c r="A517" s="41"/>
      <c r="B517" s="42"/>
      <c r="C517" s="43"/>
      <c r="D517" s="220" t="s">
        <v>142</v>
      </c>
      <c r="E517" s="43"/>
      <c r="F517" s="221" t="s">
        <v>686</v>
      </c>
      <c r="G517" s="43"/>
      <c r="H517" s="43"/>
      <c r="I517" s="222"/>
      <c r="J517" s="43"/>
      <c r="K517" s="43"/>
      <c r="L517" s="47"/>
      <c r="M517" s="223"/>
      <c r="N517" s="22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142</v>
      </c>
      <c r="AU517" s="20" t="s">
        <v>79</v>
      </c>
    </row>
    <row r="518" s="2" customFormat="1" ht="16.5" customHeight="1">
      <c r="A518" s="41"/>
      <c r="B518" s="42"/>
      <c r="C518" s="259" t="s">
        <v>688</v>
      </c>
      <c r="D518" s="259" t="s">
        <v>215</v>
      </c>
      <c r="E518" s="260" t="s">
        <v>689</v>
      </c>
      <c r="F518" s="261" t="s">
        <v>690</v>
      </c>
      <c r="G518" s="262" t="s">
        <v>194</v>
      </c>
      <c r="H518" s="263">
        <v>34.700000000000003</v>
      </c>
      <c r="I518" s="264"/>
      <c r="J518" s="265">
        <f>ROUND(I518*H518,2)</f>
        <v>0</v>
      </c>
      <c r="K518" s="261" t="s">
        <v>139</v>
      </c>
      <c r="L518" s="266"/>
      <c r="M518" s="267" t="s">
        <v>19</v>
      </c>
      <c r="N518" s="268" t="s">
        <v>40</v>
      </c>
      <c r="O518" s="87"/>
      <c r="P518" s="216">
        <f>O518*H518</f>
        <v>0</v>
      </c>
      <c r="Q518" s="216">
        <v>1.0000000000000001E-05</v>
      </c>
      <c r="R518" s="216">
        <f>Q518*H518</f>
        <v>0.00034700000000000003</v>
      </c>
      <c r="S518" s="216">
        <v>0</v>
      </c>
      <c r="T518" s="217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18" t="s">
        <v>392</v>
      </c>
      <c r="AT518" s="218" t="s">
        <v>215</v>
      </c>
      <c r="AU518" s="218" t="s">
        <v>79</v>
      </c>
      <c r="AY518" s="20" t="s">
        <v>132</v>
      </c>
      <c r="BE518" s="219">
        <f>IF(N518="základní",J518,0)</f>
        <v>0</v>
      </c>
      <c r="BF518" s="219">
        <f>IF(N518="snížená",J518,0)</f>
        <v>0</v>
      </c>
      <c r="BG518" s="219">
        <f>IF(N518="zákl. přenesená",J518,0)</f>
        <v>0</v>
      </c>
      <c r="BH518" s="219">
        <f>IF(N518="sníž. přenesená",J518,0)</f>
        <v>0</v>
      </c>
      <c r="BI518" s="219">
        <f>IF(N518="nulová",J518,0)</f>
        <v>0</v>
      </c>
      <c r="BJ518" s="20" t="s">
        <v>77</v>
      </c>
      <c r="BK518" s="219">
        <f>ROUND(I518*H518,2)</f>
        <v>0</v>
      </c>
      <c r="BL518" s="20" t="s">
        <v>270</v>
      </c>
      <c r="BM518" s="218" t="s">
        <v>691</v>
      </c>
    </row>
    <row r="519" s="2" customFormat="1">
      <c r="A519" s="41"/>
      <c r="B519" s="42"/>
      <c r="C519" s="43"/>
      <c r="D519" s="220" t="s">
        <v>142</v>
      </c>
      <c r="E519" s="43"/>
      <c r="F519" s="221" t="s">
        <v>690</v>
      </c>
      <c r="G519" s="43"/>
      <c r="H519" s="43"/>
      <c r="I519" s="222"/>
      <c r="J519" s="43"/>
      <c r="K519" s="43"/>
      <c r="L519" s="47"/>
      <c r="M519" s="223"/>
      <c r="N519" s="224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142</v>
      </c>
      <c r="AU519" s="20" t="s">
        <v>79</v>
      </c>
    </row>
    <row r="520" s="13" customFormat="1">
      <c r="A520" s="13"/>
      <c r="B520" s="227"/>
      <c r="C520" s="228"/>
      <c r="D520" s="220" t="s">
        <v>146</v>
      </c>
      <c r="E520" s="229" t="s">
        <v>19</v>
      </c>
      <c r="F520" s="230" t="s">
        <v>692</v>
      </c>
      <c r="G520" s="228"/>
      <c r="H520" s="231">
        <v>34.700000000000003</v>
      </c>
      <c r="I520" s="232"/>
      <c r="J520" s="228"/>
      <c r="K520" s="228"/>
      <c r="L520" s="233"/>
      <c r="M520" s="234"/>
      <c r="N520" s="235"/>
      <c r="O520" s="235"/>
      <c r="P520" s="235"/>
      <c r="Q520" s="235"/>
      <c r="R520" s="235"/>
      <c r="S520" s="235"/>
      <c r="T520" s="23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7" t="s">
        <v>146</v>
      </c>
      <c r="AU520" s="237" t="s">
        <v>79</v>
      </c>
      <c r="AV520" s="13" t="s">
        <v>79</v>
      </c>
      <c r="AW520" s="13" t="s">
        <v>31</v>
      </c>
      <c r="AX520" s="13" t="s">
        <v>77</v>
      </c>
      <c r="AY520" s="237" t="s">
        <v>132</v>
      </c>
    </row>
    <row r="521" s="2" customFormat="1" ht="16.5" customHeight="1">
      <c r="A521" s="41"/>
      <c r="B521" s="42"/>
      <c r="C521" s="259" t="s">
        <v>693</v>
      </c>
      <c r="D521" s="259" t="s">
        <v>215</v>
      </c>
      <c r="E521" s="260" t="s">
        <v>694</v>
      </c>
      <c r="F521" s="261" t="s">
        <v>695</v>
      </c>
      <c r="G521" s="262" t="s">
        <v>412</v>
      </c>
      <c r="H521" s="263">
        <v>27</v>
      </c>
      <c r="I521" s="264"/>
      <c r="J521" s="265">
        <f>ROUND(I521*H521,2)</f>
        <v>0</v>
      </c>
      <c r="K521" s="261" t="s">
        <v>19</v>
      </c>
      <c r="L521" s="266"/>
      <c r="M521" s="267" t="s">
        <v>19</v>
      </c>
      <c r="N521" s="268" t="s">
        <v>40</v>
      </c>
      <c r="O521" s="87"/>
      <c r="P521" s="216">
        <f>O521*H521</f>
        <v>0</v>
      </c>
      <c r="Q521" s="216">
        <v>0.0014499999999999999</v>
      </c>
      <c r="R521" s="216">
        <f>Q521*H521</f>
        <v>0.039149999999999997</v>
      </c>
      <c r="S521" s="216">
        <v>0</v>
      </c>
      <c r="T521" s="217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8" t="s">
        <v>392</v>
      </c>
      <c r="AT521" s="218" t="s">
        <v>215</v>
      </c>
      <c r="AU521" s="218" t="s">
        <v>79</v>
      </c>
      <c r="AY521" s="20" t="s">
        <v>132</v>
      </c>
      <c r="BE521" s="219">
        <f>IF(N521="základní",J521,0)</f>
        <v>0</v>
      </c>
      <c r="BF521" s="219">
        <f>IF(N521="snížená",J521,0)</f>
        <v>0</v>
      </c>
      <c r="BG521" s="219">
        <f>IF(N521="zákl. přenesená",J521,0)</f>
        <v>0</v>
      </c>
      <c r="BH521" s="219">
        <f>IF(N521="sníž. přenesená",J521,0)</f>
        <v>0</v>
      </c>
      <c r="BI521" s="219">
        <f>IF(N521="nulová",J521,0)</f>
        <v>0</v>
      </c>
      <c r="BJ521" s="20" t="s">
        <v>77</v>
      </c>
      <c r="BK521" s="219">
        <f>ROUND(I521*H521,2)</f>
        <v>0</v>
      </c>
      <c r="BL521" s="20" t="s">
        <v>270</v>
      </c>
      <c r="BM521" s="218" t="s">
        <v>696</v>
      </c>
    </row>
    <row r="522" s="2" customFormat="1">
      <c r="A522" s="41"/>
      <c r="B522" s="42"/>
      <c r="C522" s="43"/>
      <c r="D522" s="220" t="s">
        <v>142</v>
      </c>
      <c r="E522" s="43"/>
      <c r="F522" s="221" t="s">
        <v>695</v>
      </c>
      <c r="G522" s="43"/>
      <c r="H522" s="43"/>
      <c r="I522" s="222"/>
      <c r="J522" s="43"/>
      <c r="K522" s="43"/>
      <c r="L522" s="47"/>
      <c r="M522" s="223"/>
      <c r="N522" s="224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142</v>
      </c>
      <c r="AU522" s="20" t="s">
        <v>79</v>
      </c>
    </row>
    <row r="523" s="13" customFormat="1">
      <c r="A523" s="13"/>
      <c r="B523" s="227"/>
      <c r="C523" s="228"/>
      <c r="D523" s="220" t="s">
        <v>146</v>
      </c>
      <c r="E523" s="229" t="s">
        <v>19</v>
      </c>
      <c r="F523" s="230" t="s">
        <v>361</v>
      </c>
      <c r="G523" s="228"/>
      <c r="H523" s="231">
        <v>27</v>
      </c>
      <c r="I523" s="232"/>
      <c r="J523" s="228"/>
      <c r="K523" s="228"/>
      <c r="L523" s="233"/>
      <c r="M523" s="234"/>
      <c r="N523" s="235"/>
      <c r="O523" s="235"/>
      <c r="P523" s="235"/>
      <c r="Q523" s="235"/>
      <c r="R523" s="235"/>
      <c r="S523" s="235"/>
      <c r="T523" s="23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7" t="s">
        <v>146</v>
      </c>
      <c r="AU523" s="237" t="s">
        <v>79</v>
      </c>
      <c r="AV523" s="13" t="s">
        <v>79</v>
      </c>
      <c r="AW523" s="13" t="s">
        <v>31</v>
      </c>
      <c r="AX523" s="13" t="s">
        <v>77</v>
      </c>
      <c r="AY523" s="237" t="s">
        <v>132</v>
      </c>
    </row>
    <row r="524" s="2" customFormat="1" ht="16.5" customHeight="1">
      <c r="A524" s="41"/>
      <c r="B524" s="42"/>
      <c r="C524" s="259" t="s">
        <v>697</v>
      </c>
      <c r="D524" s="259" t="s">
        <v>215</v>
      </c>
      <c r="E524" s="260" t="s">
        <v>698</v>
      </c>
      <c r="F524" s="261" t="s">
        <v>699</v>
      </c>
      <c r="G524" s="262" t="s">
        <v>700</v>
      </c>
      <c r="H524" s="263">
        <v>4</v>
      </c>
      <c r="I524" s="264"/>
      <c r="J524" s="265">
        <f>ROUND(I524*H524,2)</f>
        <v>0</v>
      </c>
      <c r="K524" s="261" t="s">
        <v>19</v>
      </c>
      <c r="L524" s="266"/>
      <c r="M524" s="267" t="s">
        <v>19</v>
      </c>
      <c r="N524" s="268" t="s">
        <v>40</v>
      </c>
      <c r="O524" s="87"/>
      <c r="P524" s="216">
        <f>O524*H524</f>
        <v>0</v>
      </c>
      <c r="Q524" s="216">
        <v>0.0080000000000000002</v>
      </c>
      <c r="R524" s="216">
        <f>Q524*H524</f>
        <v>0.032000000000000001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392</v>
      </c>
      <c r="AT524" s="218" t="s">
        <v>215</v>
      </c>
      <c r="AU524" s="218" t="s">
        <v>79</v>
      </c>
      <c r="AY524" s="20" t="s">
        <v>132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20" t="s">
        <v>77</v>
      </c>
      <c r="BK524" s="219">
        <f>ROUND(I524*H524,2)</f>
        <v>0</v>
      </c>
      <c r="BL524" s="20" t="s">
        <v>270</v>
      </c>
      <c r="BM524" s="218" t="s">
        <v>701</v>
      </c>
    </row>
    <row r="525" s="2" customFormat="1">
      <c r="A525" s="41"/>
      <c r="B525" s="42"/>
      <c r="C525" s="43"/>
      <c r="D525" s="220" t="s">
        <v>142</v>
      </c>
      <c r="E525" s="43"/>
      <c r="F525" s="221" t="s">
        <v>702</v>
      </c>
      <c r="G525" s="43"/>
      <c r="H525" s="43"/>
      <c r="I525" s="222"/>
      <c r="J525" s="43"/>
      <c r="K525" s="43"/>
      <c r="L525" s="47"/>
      <c r="M525" s="223"/>
      <c r="N525" s="22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142</v>
      </c>
      <c r="AU525" s="20" t="s">
        <v>79</v>
      </c>
    </row>
    <row r="526" s="13" customFormat="1">
      <c r="A526" s="13"/>
      <c r="B526" s="227"/>
      <c r="C526" s="228"/>
      <c r="D526" s="220" t="s">
        <v>146</v>
      </c>
      <c r="E526" s="229" t="s">
        <v>19</v>
      </c>
      <c r="F526" s="230" t="s">
        <v>140</v>
      </c>
      <c r="G526" s="228"/>
      <c r="H526" s="231">
        <v>4</v>
      </c>
      <c r="I526" s="232"/>
      <c r="J526" s="228"/>
      <c r="K526" s="228"/>
      <c r="L526" s="233"/>
      <c r="M526" s="234"/>
      <c r="N526" s="235"/>
      <c r="O526" s="235"/>
      <c r="P526" s="235"/>
      <c r="Q526" s="235"/>
      <c r="R526" s="235"/>
      <c r="S526" s="235"/>
      <c r="T526" s="23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7" t="s">
        <v>146</v>
      </c>
      <c r="AU526" s="237" t="s">
        <v>79</v>
      </c>
      <c r="AV526" s="13" t="s">
        <v>79</v>
      </c>
      <c r="AW526" s="13" t="s">
        <v>31</v>
      </c>
      <c r="AX526" s="13" t="s">
        <v>69</v>
      </c>
      <c r="AY526" s="237" t="s">
        <v>132</v>
      </c>
    </row>
    <row r="527" s="2" customFormat="1" ht="16.5" customHeight="1">
      <c r="A527" s="41"/>
      <c r="B527" s="42"/>
      <c r="C527" s="207" t="s">
        <v>703</v>
      </c>
      <c r="D527" s="207" t="s">
        <v>135</v>
      </c>
      <c r="E527" s="208" t="s">
        <v>704</v>
      </c>
      <c r="F527" s="209" t="s">
        <v>705</v>
      </c>
      <c r="G527" s="210" t="s">
        <v>308</v>
      </c>
      <c r="H527" s="211">
        <v>2.2360000000000002</v>
      </c>
      <c r="I527" s="212"/>
      <c r="J527" s="213">
        <f>ROUND(I527*H527,2)</f>
        <v>0</v>
      </c>
      <c r="K527" s="209" t="s">
        <v>139</v>
      </c>
      <c r="L527" s="47"/>
      <c r="M527" s="214" t="s">
        <v>19</v>
      </c>
      <c r="N527" s="215" t="s">
        <v>40</v>
      </c>
      <c r="O527" s="87"/>
      <c r="P527" s="216">
        <f>O527*H527</f>
        <v>0</v>
      </c>
      <c r="Q527" s="216">
        <v>0</v>
      </c>
      <c r="R527" s="216">
        <f>Q527*H527</f>
        <v>0</v>
      </c>
      <c r="S527" s="216">
        <v>0</v>
      </c>
      <c r="T527" s="217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8" t="s">
        <v>270</v>
      </c>
      <c r="AT527" s="218" t="s">
        <v>135</v>
      </c>
      <c r="AU527" s="218" t="s">
        <v>79</v>
      </c>
      <c r="AY527" s="20" t="s">
        <v>132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20" t="s">
        <v>77</v>
      </c>
      <c r="BK527" s="219">
        <f>ROUND(I527*H527,2)</f>
        <v>0</v>
      </c>
      <c r="BL527" s="20" t="s">
        <v>270</v>
      </c>
      <c r="BM527" s="218" t="s">
        <v>706</v>
      </c>
    </row>
    <row r="528" s="2" customFormat="1">
      <c r="A528" s="41"/>
      <c r="B528" s="42"/>
      <c r="C528" s="43"/>
      <c r="D528" s="220" t="s">
        <v>142</v>
      </c>
      <c r="E528" s="43"/>
      <c r="F528" s="221" t="s">
        <v>707</v>
      </c>
      <c r="G528" s="43"/>
      <c r="H528" s="43"/>
      <c r="I528" s="222"/>
      <c r="J528" s="43"/>
      <c r="K528" s="43"/>
      <c r="L528" s="47"/>
      <c r="M528" s="223"/>
      <c r="N528" s="224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142</v>
      </c>
      <c r="AU528" s="20" t="s">
        <v>79</v>
      </c>
    </row>
    <row r="529" s="2" customFormat="1">
      <c r="A529" s="41"/>
      <c r="B529" s="42"/>
      <c r="C529" s="43"/>
      <c r="D529" s="225" t="s">
        <v>144</v>
      </c>
      <c r="E529" s="43"/>
      <c r="F529" s="226" t="s">
        <v>708</v>
      </c>
      <c r="G529" s="43"/>
      <c r="H529" s="43"/>
      <c r="I529" s="222"/>
      <c r="J529" s="43"/>
      <c r="K529" s="43"/>
      <c r="L529" s="47"/>
      <c r="M529" s="223"/>
      <c r="N529" s="22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144</v>
      </c>
      <c r="AU529" s="20" t="s">
        <v>79</v>
      </c>
    </row>
    <row r="530" s="12" customFormat="1" ht="22.8" customHeight="1">
      <c r="A530" s="12"/>
      <c r="B530" s="191"/>
      <c r="C530" s="192"/>
      <c r="D530" s="193" t="s">
        <v>68</v>
      </c>
      <c r="E530" s="205" t="s">
        <v>709</v>
      </c>
      <c r="F530" s="205" t="s">
        <v>710</v>
      </c>
      <c r="G530" s="192"/>
      <c r="H530" s="192"/>
      <c r="I530" s="195"/>
      <c r="J530" s="206">
        <f>BK530</f>
        <v>0</v>
      </c>
      <c r="K530" s="192"/>
      <c r="L530" s="197"/>
      <c r="M530" s="198"/>
      <c r="N530" s="199"/>
      <c r="O530" s="199"/>
      <c r="P530" s="200">
        <f>SUM(P531:P553)</f>
        <v>0</v>
      </c>
      <c r="Q530" s="199"/>
      <c r="R530" s="200">
        <f>SUM(R531:R553)</f>
        <v>0.032813839999999997</v>
      </c>
      <c r="S530" s="199"/>
      <c r="T530" s="201">
        <f>SUM(T531:T553)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2" t="s">
        <v>79</v>
      </c>
      <c r="AT530" s="203" t="s">
        <v>68</v>
      </c>
      <c r="AU530" s="203" t="s">
        <v>77</v>
      </c>
      <c r="AY530" s="202" t="s">
        <v>132</v>
      </c>
      <c r="BK530" s="204">
        <f>SUM(BK531:BK553)</f>
        <v>0</v>
      </c>
    </row>
    <row r="531" s="2" customFormat="1" ht="16.5" customHeight="1">
      <c r="A531" s="41"/>
      <c r="B531" s="42"/>
      <c r="C531" s="207" t="s">
        <v>711</v>
      </c>
      <c r="D531" s="207" t="s">
        <v>135</v>
      </c>
      <c r="E531" s="208" t="s">
        <v>712</v>
      </c>
      <c r="F531" s="209" t="s">
        <v>713</v>
      </c>
      <c r="G531" s="210" t="s">
        <v>412</v>
      </c>
      <c r="H531" s="211">
        <v>1</v>
      </c>
      <c r="I531" s="212"/>
      <c r="J531" s="213">
        <f>ROUND(I531*H531,2)</f>
        <v>0</v>
      </c>
      <c r="K531" s="209" t="s">
        <v>139</v>
      </c>
      <c r="L531" s="47"/>
      <c r="M531" s="214" t="s">
        <v>19</v>
      </c>
      <c r="N531" s="215" t="s">
        <v>40</v>
      </c>
      <c r="O531" s="87"/>
      <c r="P531" s="216">
        <f>O531*H531</f>
        <v>0</v>
      </c>
      <c r="Q531" s="216">
        <v>0</v>
      </c>
      <c r="R531" s="216">
        <f>Q531*H531</f>
        <v>0</v>
      </c>
      <c r="S531" s="216">
        <v>0</v>
      </c>
      <c r="T531" s="217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8" t="s">
        <v>270</v>
      </c>
      <c r="AT531" s="218" t="s">
        <v>135</v>
      </c>
      <c r="AU531" s="218" t="s">
        <v>79</v>
      </c>
      <c r="AY531" s="20" t="s">
        <v>132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20" t="s">
        <v>77</v>
      </c>
      <c r="BK531" s="219">
        <f>ROUND(I531*H531,2)</f>
        <v>0</v>
      </c>
      <c r="BL531" s="20" t="s">
        <v>270</v>
      </c>
      <c r="BM531" s="218" t="s">
        <v>714</v>
      </c>
    </row>
    <row r="532" s="2" customFormat="1">
      <c r="A532" s="41"/>
      <c r="B532" s="42"/>
      <c r="C532" s="43"/>
      <c r="D532" s="220" t="s">
        <v>142</v>
      </c>
      <c r="E532" s="43"/>
      <c r="F532" s="221" t="s">
        <v>715</v>
      </c>
      <c r="G532" s="43"/>
      <c r="H532" s="43"/>
      <c r="I532" s="222"/>
      <c r="J532" s="43"/>
      <c r="K532" s="43"/>
      <c r="L532" s="47"/>
      <c r="M532" s="223"/>
      <c r="N532" s="224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142</v>
      </c>
      <c r="AU532" s="20" t="s">
        <v>79</v>
      </c>
    </row>
    <row r="533" s="2" customFormat="1">
      <c r="A533" s="41"/>
      <c r="B533" s="42"/>
      <c r="C533" s="43"/>
      <c r="D533" s="225" t="s">
        <v>144</v>
      </c>
      <c r="E533" s="43"/>
      <c r="F533" s="226" t="s">
        <v>716</v>
      </c>
      <c r="G533" s="43"/>
      <c r="H533" s="43"/>
      <c r="I533" s="222"/>
      <c r="J533" s="43"/>
      <c r="K533" s="43"/>
      <c r="L533" s="47"/>
      <c r="M533" s="223"/>
      <c r="N533" s="22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144</v>
      </c>
      <c r="AU533" s="20" t="s">
        <v>79</v>
      </c>
    </row>
    <row r="534" s="13" customFormat="1">
      <c r="A534" s="13"/>
      <c r="B534" s="227"/>
      <c r="C534" s="228"/>
      <c r="D534" s="220" t="s">
        <v>146</v>
      </c>
      <c r="E534" s="229" t="s">
        <v>19</v>
      </c>
      <c r="F534" s="230" t="s">
        <v>717</v>
      </c>
      <c r="G534" s="228"/>
      <c r="H534" s="231">
        <v>1</v>
      </c>
      <c r="I534" s="232"/>
      <c r="J534" s="228"/>
      <c r="K534" s="228"/>
      <c r="L534" s="233"/>
      <c r="M534" s="234"/>
      <c r="N534" s="235"/>
      <c r="O534" s="235"/>
      <c r="P534" s="235"/>
      <c r="Q534" s="235"/>
      <c r="R534" s="235"/>
      <c r="S534" s="235"/>
      <c r="T534" s="23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7" t="s">
        <v>146</v>
      </c>
      <c r="AU534" s="237" t="s">
        <v>79</v>
      </c>
      <c r="AV534" s="13" t="s">
        <v>79</v>
      </c>
      <c r="AW534" s="13" t="s">
        <v>31</v>
      </c>
      <c r="AX534" s="13" t="s">
        <v>77</v>
      </c>
      <c r="AY534" s="237" t="s">
        <v>132</v>
      </c>
    </row>
    <row r="535" s="2" customFormat="1" ht="21.75" customHeight="1">
      <c r="A535" s="41"/>
      <c r="B535" s="42"/>
      <c r="C535" s="207" t="s">
        <v>718</v>
      </c>
      <c r="D535" s="207" t="s">
        <v>135</v>
      </c>
      <c r="E535" s="208" t="s">
        <v>719</v>
      </c>
      <c r="F535" s="209" t="s">
        <v>720</v>
      </c>
      <c r="G535" s="210" t="s">
        <v>153</v>
      </c>
      <c r="H535" s="211">
        <v>231.72</v>
      </c>
      <c r="I535" s="212"/>
      <c r="J535" s="213">
        <f>ROUND(I535*H535,2)</f>
        <v>0</v>
      </c>
      <c r="K535" s="209" t="s">
        <v>139</v>
      </c>
      <c r="L535" s="47"/>
      <c r="M535" s="214" t="s">
        <v>19</v>
      </c>
      <c r="N535" s="215" t="s">
        <v>40</v>
      </c>
      <c r="O535" s="87"/>
      <c r="P535" s="216">
        <f>O535*H535</f>
        <v>0</v>
      </c>
      <c r="Q535" s="216">
        <v>0</v>
      </c>
      <c r="R535" s="216">
        <f>Q535*H535</f>
        <v>0</v>
      </c>
      <c r="S535" s="216">
        <v>0</v>
      </c>
      <c r="T535" s="217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8" t="s">
        <v>270</v>
      </c>
      <c r="AT535" s="218" t="s">
        <v>135</v>
      </c>
      <c r="AU535" s="218" t="s">
        <v>79</v>
      </c>
      <c r="AY535" s="20" t="s">
        <v>132</v>
      </c>
      <c r="BE535" s="219">
        <f>IF(N535="základní",J535,0)</f>
        <v>0</v>
      </c>
      <c r="BF535" s="219">
        <f>IF(N535="snížená",J535,0)</f>
        <v>0</v>
      </c>
      <c r="BG535" s="219">
        <f>IF(N535="zákl. přenesená",J535,0)</f>
        <v>0</v>
      </c>
      <c r="BH535" s="219">
        <f>IF(N535="sníž. přenesená",J535,0)</f>
        <v>0</v>
      </c>
      <c r="BI535" s="219">
        <f>IF(N535="nulová",J535,0)</f>
        <v>0</v>
      </c>
      <c r="BJ535" s="20" t="s">
        <v>77</v>
      </c>
      <c r="BK535" s="219">
        <f>ROUND(I535*H535,2)</f>
        <v>0</v>
      </c>
      <c r="BL535" s="20" t="s">
        <v>270</v>
      </c>
      <c r="BM535" s="218" t="s">
        <v>721</v>
      </c>
    </row>
    <row r="536" s="2" customFormat="1">
      <c r="A536" s="41"/>
      <c r="B536" s="42"/>
      <c r="C536" s="43"/>
      <c r="D536" s="220" t="s">
        <v>142</v>
      </c>
      <c r="E536" s="43"/>
      <c r="F536" s="221" t="s">
        <v>722</v>
      </c>
      <c r="G536" s="43"/>
      <c r="H536" s="43"/>
      <c r="I536" s="222"/>
      <c r="J536" s="43"/>
      <c r="K536" s="43"/>
      <c r="L536" s="47"/>
      <c r="M536" s="223"/>
      <c r="N536" s="22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142</v>
      </c>
      <c r="AU536" s="20" t="s">
        <v>79</v>
      </c>
    </row>
    <row r="537" s="2" customFormat="1">
      <c r="A537" s="41"/>
      <c r="B537" s="42"/>
      <c r="C537" s="43"/>
      <c r="D537" s="225" t="s">
        <v>144</v>
      </c>
      <c r="E537" s="43"/>
      <c r="F537" s="226" t="s">
        <v>723</v>
      </c>
      <c r="G537" s="43"/>
      <c r="H537" s="43"/>
      <c r="I537" s="222"/>
      <c r="J537" s="43"/>
      <c r="K537" s="43"/>
      <c r="L537" s="47"/>
      <c r="M537" s="223"/>
      <c r="N537" s="224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144</v>
      </c>
      <c r="AU537" s="20" t="s">
        <v>79</v>
      </c>
    </row>
    <row r="538" s="14" customFormat="1">
      <c r="A538" s="14"/>
      <c r="B538" s="238"/>
      <c r="C538" s="239"/>
      <c r="D538" s="220" t="s">
        <v>146</v>
      </c>
      <c r="E538" s="240" t="s">
        <v>19</v>
      </c>
      <c r="F538" s="241" t="s">
        <v>150</v>
      </c>
      <c r="G538" s="239"/>
      <c r="H538" s="242">
        <v>231.72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8" t="s">
        <v>146</v>
      </c>
      <c r="AU538" s="248" t="s">
        <v>79</v>
      </c>
      <c r="AV538" s="14" t="s">
        <v>140</v>
      </c>
      <c r="AW538" s="14" t="s">
        <v>31</v>
      </c>
      <c r="AX538" s="14" t="s">
        <v>69</v>
      </c>
      <c r="AY538" s="248" t="s">
        <v>132</v>
      </c>
    </row>
    <row r="539" s="2" customFormat="1" ht="16.5" customHeight="1">
      <c r="A539" s="41"/>
      <c r="B539" s="42"/>
      <c r="C539" s="207" t="s">
        <v>724</v>
      </c>
      <c r="D539" s="207" t="s">
        <v>135</v>
      </c>
      <c r="E539" s="208" t="s">
        <v>725</v>
      </c>
      <c r="F539" s="209" t="s">
        <v>726</v>
      </c>
      <c r="G539" s="210" t="s">
        <v>412</v>
      </c>
      <c r="H539" s="211">
        <v>25.417999999999999</v>
      </c>
      <c r="I539" s="212"/>
      <c r="J539" s="213">
        <f>ROUND(I539*H539,2)</f>
        <v>0</v>
      </c>
      <c r="K539" s="209" t="s">
        <v>19</v>
      </c>
      <c r="L539" s="47"/>
      <c r="M539" s="214" t="s">
        <v>19</v>
      </c>
      <c r="N539" s="215" t="s">
        <v>40</v>
      </c>
      <c r="O539" s="87"/>
      <c r="P539" s="216">
        <f>O539*H539</f>
        <v>0</v>
      </c>
      <c r="Q539" s="216">
        <v>0</v>
      </c>
      <c r="R539" s="216">
        <f>Q539*H539</f>
        <v>0</v>
      </c>
      <c r="S539" s="216">
        <v>0</v>
      </c>
      <c r="T539" s="217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8" t="s">
        <v>270</v>
      </c>
      <c r="AT539" s="218" t="s">
        <v>135</v>
      </c>
      <c r="AU539" s="218" t="s">
        <v>79</v>
      </c>
      <c r="AY539" s="20" t="s">
        <v>132</v>
      </c>
      <c r="BE539" s="219">
        <f>IF(N539="základní",J539,0)</f>
        <v>0</v>
      </c>
      <c r="BF539" s="219">
        <f>IF(N539="snížená",J539,0)</f>
        <v>0</v>
      </c>
      <c r="BG539" s="219">
        <f>IF(N539="zákl. přenesená",J539,0)</f>
        <v>0</v>
      </c>
      <c r="BH539" s="219">
        <f>IF(N539="sníž. přenesená",J539,0)</f>
        <v>0</v>
      </c>
      <c r="BI539" s="219">
        <f>IF(N539="nulová",J539,0)</f>
        <v>0</v>
      </c>
      <c r="BJ539" s="20" t="s">
        <v>77</v>
      </c>
      <c r="BK539" s="219">
        <f>ROUND(I539*H539,2)</f>
        <v>0</v>
      </c>
      <c r="BL539" s="20" t="s">
        <v>270</v>
      </c>
      <c r="BM539" s="218" t="s">
        <v>727</v>
      </c>
    </row>
    <row r="540" s="2" customFormat="1">
      <c r="A540" s="41"/>
      <c r="B540" s="42"/>
      <c r="C540" s="43"/>
      <c r="D540" s="220" t="s">
        <v>142</v>
      </c>
      <c r="E540" s="43"/>
      <c r="F540" s="221" t="s">
        <v>728</v>
      </c>
      <c r="G540" s="43"/>
      <c r="H540" s="43"/>
      <c r="I540" s="222"/>
      <c r="J540" s="43"/>
      <c r="K540" s="43"/>
      <c r="L540" s="47"/>
      <c r="M540" s="223"/>
      <c r="N540" s="224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142</v>
      </c>
      <c r="AU540" s="20" t="s">
        <v>79</v>
      </c>
    </row>
    <row r="541" s="2" customFormat="1" ht="16.5" customHeight="1">
      <c r="A541" s="41"/>
      <c r="B541" s="42"/>
      <c r="C541" s="259" t="s">
        <v>729</v>
      </c>
      <c r="D541" s="259" t="s">
        <v>215</v>
      </c>
      <c r="E541" s="260" t="s">
        <v>730</v>
      </c>
      <c r="F541" s="261" t="s">
        <v>731</v>
      </c>
      <c r="G541" s="262" t="s">
        <v>412</v>
      </c>
      <c r="H541" s="263">
        <v>1</v>
      </c>
      <c r="I541" s="264"/>
      <c r="J541" s="265">
        <f>ROUND(I541*H541,2)</f>
        <v>0</v>
      </c>
      <c r="K541" s="261" t="s">
        <v>19</v>
      </c>
      <c r="L541" s="266"/>
      <c r="M541" s="267" t="s">
        <v>19</v>
      </c>
      <c r="N541" s="268" t="s">
        <v>40</v>
      </c>
      <c r="O541" s="87"/>
      <c r="P541" s="216">
        <f>O541*H541</f>
        <v>0</v>
      </c>
      <c r="Q541" s="216">
        <v>0.0056299999999999996</v>
      </c>
      <c r="R541" s="216">
        <f>Q541*H541</f>
        <v>0.0056299999999999996</v>
      </c>
      <c r="S541" s="216">
        <v>0</v>
      </c>
      <c r="T541" s="217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8" t="s">
        <v>392</v>
      </c>
      <c r="AT541" s="218" t="s">
        <v>215</v>
      </c>
      <c r="AU541" s="218" t="s">
        <v>79</v>
      </c>
      <c r="AY541" s="20" t="s">
        <v>132</v>
      </c>
      <c r="BE541" s="219">
        <f>IF(N541="základní",J541,0)</f>
        <v>0</v>
      </c>
      <c r="BF541" s="219">
        <f>IF(N541="snížená",J541,0)</f>
        <v>0</v>
      </c>
      <c r="BG541" s="219">
        <f>IF(N541="zákl. přenesená",J541,0)</f>
        <v>0</v>
      </c>
      <c r="BH541" s="219">
        <f>IF(N541="sníž. přenesená",J541,0)</f>
        <v>0</v>
      </c>
      <c r="BI541" s="219">
        <f>IF(N541="nulová",J541,0)</f>
        <v>0</v>
      </c>
      <c r="BJ541" s="20" t="s">
        <v>77</v>
      </c>
      <c r="BK541" s="219">
        <f>ROUND(I541*H541,2)</f>
        <v>0</v>
      </c>
      <c r="BL541" s="20" t="s">
        <v>270</v>
      </c>
      <c r="BM541" s="218" t="s">
        <v>732</v>
      </c>
    </row>
    <row r="542" s="2" customFormat="1">
      <c r="A542" s="41"/>
      <c r="B542" s="42"/>
      <c r="C542" s="43"/>
      <c r="D542" s="220" t="s">
        <v>142</v>
      </c>
      <c r="E542" s="43"/>
      <c r="F542" s="221" t="s">
        <v>733</v>
      </c>
      <c r="G542" s="43"/>
      <c r="H542" s="43"/>
      <c r="I542" s="222"/>
      <c r="J542" s="43"/>
      <c r="K542" s="43"/>
      <c r="L542" s="47"/>
      <c r="M542" s="223"/>
      <c r="N542" s="224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142</v>
      </c>
      <c r="AU542" s="20" t="s">
        <v>79</v>
      </c>
    </row>
    <row r="543" s="13" customFormat="1">
      <c r="A543" s="13"/>
      <c r="B543" s="227"/>
      <c r="C543" s="228"/>
      <c r="D543" s="220" t="s">
        <v>146</v>
      </c>
      <c r="E543" s="229" t="s">
        <v>19</v>
      </c>
      <c r="F543" s="230" t="s">
        <v>77</v>
      </c>
      <c r="G543" s="228"/>
      <c r="H543" s="231">
        <v>1</v>
      </c>
      <c r="I543" s="232"/>
      <c r="J543" s="228"/>
      <c r="K543" s="228"/>
      <c r="L543" s="233"/>
      <c r="M543" s="234"/>
      <c r="N543" s="235"/>
      <c r="O543" s="235"/>
      <c r="P543" s="235"/>
      <c r="Q543" s="235"/>
      <c r="R543" s="235"/>
      <c r="S543" s="235"/>
      <c r="T543" s="23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7" t="s">
        <v>146</v>
      </c>
      <c r="AU543" s="237" t="s">
        <v>79</v>
      </c>
      <c r="AV543" s="13" t="s">
        <v>79</v>
      </c>
      <c r="AW543" s="13" t="s">
        <v>31</v>
      </c>
      <c r="AX543" s="13" t="s">
        <v>77</v>
      </c>
      <c r="AY543" s="237" t="s">
        <v>132</v>
      </c>
    </row>
    <row r="544" s="2" customFormat="1" ht="16.5" customHeight="1">
      <c r="A544" s="41"/>
      <c r="B544" s="42"/>
      <c r="C544" s="259" t="s">
        <v>734</v>
      </c>
      <c r="D544" s="259" t="s">
        <v>215</v>
      </c>
      <c r="E544" s="260" t="s">
        <v>735</v>
      </c>
      <c r="F544" s="261" t="s">
        <v>736</v>
      </c>
      <c r="G544" s="262" t="s">
        <v>412</v>
      </c>
      <c r="H544" s="263">
        <v>1</v>
      </c>
      <c r="I544" s="264"/>
      <c r="J544" s="265">
        <f>ROUND(I544*H544,2)</f>
        <v>0</v>
      </c>
      <c r="K544" s="261" t="s">
        <v>19</v>
      </c>
      <c r="L544" s="266"/>
      <c r="M544" s="267" t="s">
        <v>19</v>
      </c>
      <c r="N544" s="268" t="s">
        <v>40</v>
      </c>
      <c r="O544" s="87"/>
      <c r="P544" s="216">
        <f>O544*H544</f>
        <v>0</v>
      </c>
      <c r="Q544" s="216">
        <v>0.010500000000000001</v>
      </c>
      <c r="R544" s="216">
        <f>Q544*H544</f>
        <v>0.010500000000000001</v>
      </c>
      <c r="S544" s="216">
        <v>0</v>
      </c>
      <c r="T544" s="217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8" t="s">
        <v>392</v>
      </c>
      <c r="AT544" s="218" t="s">
        <v>215</v>
      </c>
      <c r="AU544" s="218" t="s">
        <v>79</v>
      </c>
      <c r="AY544" s="20" t="s">
        <v>132</v>
      </c>
      <c r="BE544" s="219">
        <f>IF(N544="základní",J544,0)</f>
        <v>0</v>
      </c>
      <c r="BF544" s="219">
        <f>IF(N544="snížená",J544,0)</f>
        <v>0</v>
      </c>
      <c r="BG544" s="219">
        <f>IF(N544="zákl. přenesená",J544,0)</f>
        <v>0</v>
      </c>
      <c r="BH544" s="219">
        <f>IF(N544="sníž. přenesená",J544,0)</f>
        <v>0</v>
      </c>
      <c r="BI544" s="219">
        <f>IF(N544="nulová",J544,0)</f>
        <v>0</v>
      </c>
      <c r="BJ544" s="20" t="s">
        <v>77</v>
      </c>
      <c r="BK544" s="219">
        <f>ROUND(I544*H544,2)</f>
        <v>0</v>
      </c>
      <c r="BL544" s="20" t="s">
        <v>270</v>
      </c>
      <c r="BM544" s="218" t="s">
        <v>737</v>
      </c>
    </row>
    <row r="545" s="2" customFormat="1">
      <c r="A545" s="41"/>
      <c r="B545" s="42"/>
      <c r="C545" s="43"/>
      <c r="D545" s="220" t="s">
        <v>142</v>
      </c>
      <c r="E545" s="43"/>
      <c r="F545" s="221" t="s">
        <v>736</v>
      </c>
      <c r="G545" s="43"/>
      <c r="H545" s="43"/>
      <c r="I545" s="222"/>
      <c r="J545" s="43"/>
      <c r="K545" s="43"/>
      <c r="L545" s="47"/>
      <c r="M545" s="223"/>
      <c r="N545" s="224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142</v>
      </c>
      <c r="AU545" s="20" t="s">
        <v>79</v>
      </c>
    </row>
    <row r="546" s="13" customFormat="1">
      <c r="A546" s="13"/>
      <c r="B546" s="227"/>
      <c r="C546" s="228"/>
      <c r="D546" s="220" t="s">
        <v>146</v>
      </c>
      <c r="E546" s="229" t="s">
        <v>19</v>
      </c>
      <c r="F546" s="230" t="s">
        <v>738</v>
      </c>
      <c r="G546" s="228"/>
      <c r="H546" s="231">
        <v>1</v>
      </c>
      <c r="I546" s="232"/>
      <c r="J546" s="228"/>
      <c r="K546" s="228"/>
      <c r="L546" s="233"/>
      <c r="M546" s="234"/>
      <c r="N546" s="235"/>
      <c r="O546" s="235"/>
      <c r="P546" s="235"/>
      <c r="Q546" s="235"/>
      <c r="R546" s="235"/>
      <c r="S546" s="235"/>
      <c r="T546" s="23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7" t="s">
        <v>146</v>
      </c>
      <c r="AU546" s="237" t="s">
        <v>79</v>
      </c>
      <c r="AV546" s="13" t="s">
        <v>79</v>
      </c>
      <c r="AW546" s="13" t="s">
        <v>31</v>
      </c>
      <c r="AX546" s="13" t="s">
        <v>77</v>
      </c>
      <c r="AY546" s="237" t="s">
        <v>132</v>
      </c>
    </row>
    <row r="547" s="2" customFormat="1" ht="24.15" customHeight="1">
      <c r="A547" s="41"/>
      <c r="B547" s="42"/>
      <c r="C547" s="259" t="s">
        <v>739</v>
      </c>
      <c r="D547" s="259" t="s">
        <v>215</v>
      </c>
      <c r="E547" s="260" t="s">
        <v>740</v>
      </c>
      <c r="F547" s="261" t="s">
        <v>741</v>
      </c>
      <c r="G547" s="262" t="s">
        <v>153</v>
      </c>
      <c r="H547" s="263">
        <v>278.06400000000002</v>
      </c>
      <c r="I547" s="264"/>
      <c r="J547" s="265">
        <f>ROUND(I547*H547,2)</f>
        <v>0</v>
      </c>
      <c r="K547" s="261" t="s">
        <v>139</v>
      </c>
      <c r="L547" s="266"/>
      <c r="M547" s="267" t="s">
        <v>19</v>
      </c>
      <c r="N547" s="268" t="s">
        <v>40</v>
      </c>
      <c r="O547" s="87"/>
      <c r="P547" s="216">
        <f>O547*H547</f>
        <v>0</v>
      </c>
      <c r="Q547" s="216">
        <v>6.0000000000000002E-05</v>
      </c>
      <c r="R547" s="216">
        <f>Q547*H547</f>
        <v>0.016683840000000002</v>
      </c>
      <c r="S547" s="216">
        <v>0</v>
      </c>
      <c r="T547" s="217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8" t="s">
        <v>392</v>
      </c>
      <c r="AT547" s="218" t="s">
        <v>215</v>
      </c>
      <c r="AU547" s="218" t="s">
        <v>79</v>
      </c>
      <c r="AY547" s="20" t="s">
        <v>132</v>
      </c>
      <c r="BE547" s="219">
        <f>IF(N547="základní",J547,0)</f>
        <v>0</v>
      </c>
      <c r="BF547" s="219">
        <f>IF(N547="snížená",J547,0)</f>
        <v>0</v>
      </c>
      <c r="BG547" s="219">
        <f>IF(N547="zákl. přenesená",J547,0)</f>
        <v>0</v>
      </c>
      <c r="BH547" s="219">
        <f>IF(N547="sníž. přenesená",J547,0)</f>
        <v>0</v>
      </c>
      <c r="BI547" s="219">
        <f>IF(N547="nulová",J547,0)</f>
        <v>0</v>
      </c>
      <c r="BJ547" s="20" t="s">
        <v>77</v>
      </c>
      <c r="BK547" s="219">
        <f>ROUND(I547*H547,2)</f>
        <v>0</v>
      </c>
      <c r="BL547" s="20" t="s">
        <v>270</v>
      </c>
      <c r="BM547" s="218" t="s">
        <v>742</v>
      </c>
    </row>
    <row r="548" s="2" customFormat="1">
      <c r="A548" s="41"/>
      <c r="B548" s="42"/>
      <c r="C548" s="43"/>
      <c r="D548" s="220" t="s">
        <v>142</v>
      </c>
      <c r="E548" s="43"/>
      <c r="F548" s="221" t="s">
        <v>741</v>
      </c>
      <c r="G548" s="43"/>
      <c r="H548" s="43"/>
      <c r="I548" s="222"/>
      <c r="J548" s="43"/>
      <c r="K548" s="43"/>
      <c r="L548" s="47"/>
      <c r="M548" s="223"/>
      <c r="N548" s="224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142</v>
      </c>
      <c r="AU548" s="20" t="s">
        <v>79</v>
      </c>
    </row>
    <row r="549" s="13" customFormat="1">
      <c r="A549" s="13"/>
      <c r="B549" s="227"/>
      <c r="C549" s="228"/>
      <c r="D549" s="220" t="s">
        <v>146</v>
      </c>
      <c r="E549" s="229" t="s">
        <v>19</v>
      </c>
      <c r="F549" s="230" t="s">
        <v>743</v>
      </c>
      <c r="G549" s="228"/>
      <c r="H549" s="231">
        <v>231.72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146</v>
      </c>
      <c r="AU549" s="237" t="s">
        <v>79</v>
      </c>
      <c r="AV549" s="13" t="s">
        <v>79</v>
      </c>
      <c r="AW549" s="13" t="s">
        <v>31</v>
      </c>
      <c r="AX549" s="13" t="s">
        <v>69</v>
      </c>
      <c r="AY549" s="237" t="s">
        <v>132</v>
      </c>
    </row>
    <row r="550" s="13" customFormat="1">
      <c r="A550" s="13"/>
      <c r="B550" s="227"/>
      <c r="C550" s="228"/>
      <c r="D550" s="220" t="s">
        <v>146</v>
      </c>
      <c r="E550" s="228"/>
      <c r="F550" s="230" t="s">
        <v>744</v>
      </c>
      <c r="G550" s="228"/>
      <c r="H550" s="231">
        <v>278.06400000000002</v>
      </c>
      <c r="I550" s="232"/>
      <c r="J550" s="228"/>
      <c r="K550" s="228"/>
      <c r="L550" s="233"/>
      <c r="M550" s="234"/>
      <c r="N550" s="235"/>
      <c r="O550" s="235"/>
      <c r="P550" s="235"/>
      <c r="Q550" s="235"/>
      <c r="R550" s="235"/>
      <c r="S550" s="235"/>
      <c r="T550" s="23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7" t="s">
        <v>146</v>
      </c>
      <c r="AU550" s="237" t="s">
        <v>79</v>
      </c>
      <c r="AV550" s="13" t="s">
        <v>79</v>
      </c>
      <c r="AW550" s="13" t="s">
        <v>4</v>
      </c>
      <c r="AX550" s="13" t="s">
        <v>77</v>
      </c>
      <c r="AY550" s="237" t="s">
        <v>132</v>
      </c>
    </row>
    <row r="551" s="2" customFormat="1" ht="16.5" customHeight="1">
      <c r="A551" s="41"/>
      <c r="B551" s="42"/>
      <c r="C551" s="207" t="s">
        <v>745</v>
      </c>
      <c r="D551" s="207" t="s">
        <v>135</v>
      </c>
      <c r="E551" s="208" t="s">
        <v>746</v>
      </c>
      <c r="F551" s="209" t="s">
        <v>747</v>
      </c>
      <c r="G551" s="210" t="s">
        <v>308</v>
      </c>
      <c r="H551" s="211">
        <v>0.033000000000000002</v>
      </c>
      <c r="I551" s="212"/>
      <c r="J551" s="213">
        <f>ROUND(I551*H551,2)</f>
        <v>0</v>
      </c>
      <c r="K551" s="209" t="s">
        <v>139</v>
      </c>
      <c r="L551" s="47"/>
      <c r="M551" s="214" t="s">
        <v>19</v>
      </c>
      <c r="N551" s="215" t="s">
        <v>40</v>
      </c>
      <c r="O551" s="87"/>
      <c r="P551" s="216">
        <f>O551*H551</f>
        <v>0</v>
      </c>
      <c r="Q551" s="216">
        <v>0</v>
      </c>
      <c r="R551" s="216">
        <f>Q551*H551</f>
        <v>0</v>
      </c>
      <c r="S551" s="216">
        <v>0</v>
      </c>
      <c r="T551" s="217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8" t="s">
        <v>270</v>
      </c>
      <c r="AT551" s="218" t="s">
        <v>135</v>
      </c>
      <c r="AU551" s="218" t="s">
        <v>79</v>
      </c>
      <c r="AY551" s="20" t="s">
        <v>132</v>
      </c>
      <c r="BE551" s="219">
        <f>IF(N551="základní",J551,0)</f>
        <v>0</v>
      </c>
      <c r="BF551" s="219">
        <f>IF(N551="snížená",J551,0)</f>
        <v>0</v>
      </c>
      <c r="BG551" s="219">
        <f>IF(N551="zákl. přenesená",J551,0)</f>
        <v>0</v>
      </c>
      <c r="BH551" s="219">
        <f>IF(N551="sníž. přenesená",J551,0)</f>
        <v>0</v>
      </c>
      <c r="BI551" s="219">
        <f>IF(N551="nulová",J551,0)</f>
        <v>0</v>
      </c>
      <c r="BJ551" s="20" t="s">
        <v>77</v>
      </c>
      <c r="BK551" s="219">
        <f>ROUND(I551*H551,2)</f>
        <v>0</v>
      </c>
      <c r="BL551" s="20" t="s">
        <v>270</v>
      </c>
      <c r="BM551" s="218" t="s">
        <v>748</v>
      </c>
    </row>
    <row r="552" s="2" customFormat="1">
      <c r="A552" s="41"/>
      <c r="B552" s="42"/>
      <c r="C552" s="43"/>
      <c r="D552" s="220" t="s">
        <v>142</v>
      </c>
      <c r="E552" s="43"/>
      <c r="F552" s="221" t="s">
        <v>749</v>
      </c>
      <c r="G552" s="43"/>
      <c r="H552" s="43"/>
      <c r="I552" s="222"/>
      <c r="J552" s="43"/>
      <c r="K552" s="43"/>
      <c r="L552" s="47"/>
      <c r="M552" s="223"/>
      <c r="N552" s="224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142</v>
      </c>
      <c r="AU552" s="20" t="s">
        <v>79</v>
      </c>
    </row>
    <row r="553" s="2" customFormat="1">
      <c r="A553" s="41"/>
      <c r="B553" s="42"/>
      <c r="C553" s="43"/>
      <c r="D553" s="225" t="s">
        <v>144</v>
      </c>
      <c r="E553" s="43"/>
      <c r="F553" s="226" t="s">
        <v>750</v>
      </c>
      <c r="G553" s="43"/>
      <c r="H553" s="43"/>
      <c r="I553" s="222"/>
      <c r="J553" s="43"/>
      <c r="K553" s="43"/>
      <c r="L553" s="47"/>
      <c r="M553" s="223"/>
      <c r="N553" s="22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144</v>
      </c>
      <c r="AU553" s="20" t="s">
        <v>79</v>
      </c>
    </row>
    <row r="554" s="12" customFormat="1" ht="22.8" customHeight="1">
      <c r="A554" s="12"/>
      <c r="B554" s="191"/>
      <c r="C554" s="192"/>
      <c r="D554" s="193" t="s">
        <v>68</v>
      </c>
      <c r="E554" s="205" t="s">
        <v>751</v>
      </c>
      <c r="F554" s="205" t="s">
        <v>752</v>
      </c>
      <c r="G554" s="192"/>
      <c r="H554" s="192"/>
      <c r="I554" s="195"/>
      <c r="J554" s="206">
        <f>BK554</f>
        <v>0</v>
      </c>
      <c r="K554" s="192"/>
      <c r="L554" s="197"/>
      <c r="M554" s="198"/>
      <c r="N554" s="199"/>
      <c r="O554" s="199"/>
      <c r="P554" s="200">
        <f>SUM(P555:P564)</f>
        <v>0</v>
      </c>
      <c r="Q554" s="199"/>
      <c r="R554" s="200">
        <f>SUM(R555:R564)</f>
        <v>0.05244</v>
      </c>
      <c r="S554" s="199"/>
      <c r="T554" s="201">
        <f>SUM(T555:T564)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02" t="s">
        <v>79</v>
      </c>
      <c r="AT554" s="203" t="s">
        <v>68</v>
      </c>
      <c r="AU554" s="203" t="s">
        <v>77</v>
      </c>
      <c r="AY554" s="202" t="s">
        <v>132</v>
      </c>
      <c r="BK554" s="204">
        <f>SUM(BK555:BK564)</f>
        <v>0</v>
      </c>
    </row>
    <row r="555" s="2" customFormat="1" ht="16.5" customHeight="1">
      <c r="A555" s="41"/>
      <c r="B555" s="42"/>
      <c r="C555" s="207" t="s">
        <v>753</v>
      </c>
      <c r="D555" s="207" t="s">
        <v>135</v>
      </c>
      <c r="E555" s="208" t="s">
        <v>754</v>
      </c>
      <c r="F555" s="209" t="s">
        <v>755</v>
      </c>
      <c r="G555" s="210" t="s">
        <v>412</v>
      </c>
      <c r="H555" s="211">
        <v>1</v>
      </c>
      <c r="I555" s="212"/>
      <c r="J555" s="213">
        <f>ROUND(I555*H555,2)</f>
        <v>0</v>
      </c>
      <c r="K555" s="209" t="s">
        <v>139</v>
      </c>
      <c r="L555" s="47"/>
      <c r="M555" s="214" t="s">
        <v>19</v>
      </c>
      <c r="N555" s="215" t="s">
        <v>40</v>
      </c>
      <c r="O555" s="87"/>
      <c r="P555" s="216">
        <f>O555*H555</f>
        <v>0</v>
      </c>
      <c r="Q555" s="216">
        <v>0.00044000000000000002</v>
      </c>
      <c r="R555" s="216">
        <f>Q555*H555</f>
        <v>0.00044000000000000002</v>
      </c>
      <c r="S555" s="216">
        <v>0</v>
      </c>
      <c r="T555" s="217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8" t="s">
        <v>270</v>
      </c>
      <c r="AT555" s="218" t="s">
        <v>135</v>
      </c>
      <c r="AU555" s="218" t="s">
        <v>79</v>
      </c>
      <c r="AY555" s="20" t="s">
        <v>132</v>
      </c>
      <c r="BE555" s="219">
        <f>IF(N555="základní",J555,0)</f>
        <v>0</v>
      </c>
      <c r="BF555" s="219">
        <f>IF(N555="snížená",J555,0)</f>
        <v>0</v>
      </c>
      <c r="BG555" s="219">
        <f>IF(N555="zákl. přenesená",J555,0)</f>
        <v>0</v>
      </c>
      <c r="BH555" s="219">
        <f>IF(N555="sníž. přenesená",J555,0)</f>
        <v>0</v>
      </c>
      <c r="BI555" s="219">
        <f>IF(N555="nulová",J555,0)</f>
        <v>0</v>
      </c>
      <c r="BJ555" s="20" t="s">
        <v>77</v>
      </c>
      <c r="BK555" s="219">
        <f>ROUND(I555*H555,2)</f>
        <v>0</v>
      </c>
      <c r="BL555" s="20" t="s">
        <v>270</v>
      </c>
      <c r="BM555" s="218" t="s">
        <v>756</v>
      </c>
    </row>
    <row r="556" s="2" customFormat="1">
      <c r="A556" s="41"/>
      <c r="B556" s="42"/>
      <c r="C556" s="43"/>
      <c r="D556" s="220" t="s">
        <v>142</v>
      </c>
      <c r="E556" s="43"/>
      <c r="F556" s="221" t="s">
        <v>757</v>
      </c>
      <c r="G556" s="43"/>
      <c r="H556" s="43"/>
      <c r="I556" s="222"/>
      <c r="J556" s="43"/>
      <c r="K556" s="43"/>
      <c r="L556" s="47"/>
      <c r="M556" s="223"/>
      <c r="N556" s="224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142</v>
      </c>
      <c r="AU556" s="20" t="s">
        <v>79</v>
      </c>
    </row>
    <row r="557" s="2" customFormat="1">
      <c r="A557" s="41"/>
      <c r="B557" s="42"/>
      <c r="C557" s="43"/>
      <c r="D557" s="225" t="s">
        <v>144</v>
      </c>
      <c r="E557" s="43"/>
      <c r="F557" s="226" t="s">
        <v>758</v>
      </c>
      <c r="G557" s="43"/>
      <c r="H557" s="43"/>
      <c r="I557" s="222"/>
      <c r="J557" s="43"/>
      <c r="K557" s="43"/>
      <c r="L557" s="47"/>
      <c r="M557" s="223"/>
      <c r="N557" s="224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144</v>
      </c>
      <c r="AU557" s="20" t="s">
        <v>79</v>
      </c>
    </row>
    <row r="558" s="13" customFormat="1">
      <c r="A558" s="13"/>
      <c r="B558" s="227"/>
      <c r="C558" s="228"/>
      <c r="D558" s="220" t="s">
        <v>146</v>
      </c>
      <c r="E558" s="229" t="s">
        <v>19</v>
      </c>
      <c r="F558" s="230" t="s">
        <v>738</v>
      </c>
      <c r="G558" s="228"/>
      <c r="H558" s="231">
        <v>1</v>
      </c>
      <c r="I558" s="232"/>
      <c r="J558" s="228"/>
      <c r="K558" s="228"/>
      <c r="L558" s="233"/>
      <c r="M558" s="234"/>
      <c r="N558" s="235"/>
      <c r="O558" s="235"/>
      <c r="P558" s="235"/>
      <c r="Q558" s="235"/>
      <c r="R558" s="235"/>
      <c r="S558" s="235"/>
      <c r="T558" s="23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7" t="s">
        <v>146</v>
      </c>
      <c r="AU558" s="237" t="s">
        <v>79</v>
      </c>
      <c r="AV558" s="13" t="s">
        <v>79</v>
      </c>
      <c r="AW558" s="13" t="s">
        <v>31</v>
      </c>
      <c r="AX558" s="13" t="s">
        <v>77</v>
      </c>
      <c r="AY558" s="237" t="s">
        <v>132</v>
      </c>
    </row>
    <row r="559" s="2" customFormat="1" ht="21.75" customHeight="1">
      <c r="A559" s="41"/>
      <c r="B559" s="42"/>
      <c r="C559" s="259" t="s">
        <v>759</v>
      </c>
      <c r="D559" s="259" t="s">
        <v>215</v>
      </c>
      <c r="E559" s="260" t="s">
        <v>760</v>
      </c>
      <c r="F559" s="261" t="s">
        <v>761</v>
      </c>
      <c r="G559" s="262" t="s">
        <v>412</v>
      </c>
      <c r="H559" s="263">
        <v>1</v>
      </c>
      <c r="I559" s="264"/>
      <c r="J559" s="265">
        <f>ROUND(I559*H559,2)</f>
        <v>0</v>
      </c>
      <c r="K559" s="261" t="s">
        <v>139</v>
      </c>
      <c r="L559" s="266"/>
      <c r="M559" s="267" t="s">
        <v>19</v>
      </c>
      <c r="N559" s="268" t="s">
        <v>40</v>
      </c>
      <c r="O559" s="87"/>
      <c r="P559" s="216">
        <f>O559*H559</f>
        <v>0</v>
      </c>
      <c r="Q559" s="216">
        <v>0.051999999999999998</v>
      </c>
      <c r="R559" s="216">
        <f>Q559*H559</f>
        <v>0.051999999999999998</v>
      </c>
      <c r="S559" s="216">
        <v>0</v>
      </c>
      <c r="T559" s="217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8" t="s">
        <v>392</v>
      </c>
      <c r="AT559" s="218" t="s">
        <v>215</v>
      </c>
      <c r="AU559" s="218" t="s">
        <v>79</v>
      </c>
      <c r="AY559" s="20" t="s">
        <v>132</v>
      </c>
      <c r="BE559" s="219">
        <f>IF(N559="základní",J559,0)</f>
        <v>0</v>
      </c>
      <c r="BF559" s="219">
        <f>IF(N559="snížená",J559,0)</f>
        <v>0</v>
      </c>
      <c r="BG559" s="219">
        <f>IF(N559="zákl. přenesená",J559,0)</f>
        <v>0</v>
      </c>
      <c r="BH559" s="219">
        <f>IF(N559="sníž. přenesená",J559,0)</f>
        <v>0</v>
      </c>
      <c r="BI559" s="219">
        <f>IF(N559="nulová",J559,0)</f>
        <v>0</v>
      </c>
      <c r="BJ559" s="20" t="s">
        <v>77</v>
      </c>
      <c r="BK559" s="219">
        <f>ROUND(I559*H559,2)</f>
        <v>0</v>
      </c>
      <c r="BL559" s="20" t="s">
        <v>270</v>
      </c>
      <c r="BM559" s="218" t="s">
        <v>762</v>
      </c>
    </row>
    <row r="560" s="2" customFormat="1">
      <c r="A560" s="41"/>
      <c r="B560" s="42"/>
      <c r="C560" s="43"/>
      <c r="D560" s="220" t="s">
        <v>142</v>
      </c>
      <c r="E560" s="43"/>
      <c r="F560" s="221" t="s">
        <v>761</v>
      </c>
      <c r="G560" s="43"/>
      <c r="H560" s="43"/>
      <c r="I560" s="222"/>
      <c r="J560" s="43"/>
      <c r="K560" s="43"/>
      <c r="L560" s="47"/>
      <c r="M560" s="223"/>
      <c r="N560" s="224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142</v>
      </c>
      <c r="AU560" s="20" t="s">
        <v>79</v>
      </c>
    </row>
    <row r="561" s="13" customFormat="1">
      <c r="A561" s="13"/>
      <c r="B561" s="227"/>
      <c r="C561" s="228"/>
      <c r="D561" s="220" t="s">
        <v>146</v>
      </c>
      <c r="E561" s="229" t="s">
        <v>19</v>
      </c>
      <c r="F561" s="230" t="s">
        <v>738</v>
      </c>
      <c r="G561" s="228"/>
      <c r="H561" s="231">
        <v>1</v>
      </c>
      <c r="I561" s="232"/>
      <c r="J561" s="228"/>
      <c r="K561" s="228"/>
      <c r="L561" s="233"/>
      <c r="M561" s="234"/>
      <c r="N561" s="235"/>
      <c r="O561" s="235"/>
      <c r="P561" s="235"/>
      <c r="Q561" s="235"/>
      <c r="R561" s="235"/>
      <c r="S561" s="235"/>
      <c r="T561" s="23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7" t="s">
        <v>146</v>
      </c>
      <c r="AU561" s="237" t="s">
        <v>79</v>
      </c>
      <c r="AV561" s="13" t="s">
        <v>79</v>
      </c>
      <c r="AW561" s="13" t="s">
        <v>31</v>
      </c>
      <c r="AX561" s="13" t="s">
        <v>77</v>
      </c>
      <c r="AY561" s="237" t="s">
        <v>132</v>
      </c>
    </row>
    <row r="562" s="2" customFormat="1" ht="16.5" customHeight="1">
      <c r="A562" s="41"/>
      <c r="B562" s="42"/>
      <c r="C562" s="207" t="s">
        <v>763</v>
      </c>
      <c r="D562" s="207" t="s">
        <v>135</v>
      </c>
      <c r="E562" s="208" t="s">
        <v>764</v>
      </c>
      <c r="F562" s="209" t="s">
        <v>765</v>
      </c>
      <c r="G562" s="210" t="s">
        <v>308</v>
      </c>
      <c r="H562" s="211">
        <v>0.051999999999999998</v>
      </c>
      <c r="I562" s="212"/>
      <c r="J562" s="213">
        <f>ROUND(I562*H562,2)</f>
        <v>0</v>
      </c>
      <c r="K562" s="209" t="s">
        <v>139</v>
      </c>
      <c r="L562" s="47"/>
      <c r="M562" s="214" t="s">
        <v>19</v>
      </c>
      <c r="N562" s="215" t="s">
        <v>40</v>
      </c>
      <c r="O562" s="87"/>
      <c r="P562" s="216">
        <f>O562*H562</f>
        <v>0</v>
      </c>
      <c r="Q562" s="216">
        <v>0</v>
      </c>
      <c r="R562" s="216">
        <f>Q562*H562</f>
        <v>0</v>
      </c>
      <c r="S562" s="216">
        <v>0</v>
      </c>
      <c r="T562" s="217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8" t="s">
        <v>270</v>
      </c>
      <c r="AT562" s="218" t="s">
        <v>135</v>
      </c>
      <c r="AU562" s="218" t="s">
        <v>79</v>
      </c>
      <c r="AY562" s="20" t="s">
        <v>132</v>
      </c>
      <c r="BE562" s="219">
        <f>IF(N562="základní",J562,0)</f>
        <v>0</v>
      </c>
      <c r="BF562" s="219">
        <f>IF(N562="snížená",J562,0)</f>
        <v>0</v>
      </c>
      <c r="BG562" s="219">
        <f>IF(N562="zákl. přenesená",J562,0)</f>
        <v>0</v>
      </c>
      <c r="BH562" s="219">
        <f>IF(N562="sníž. přenesená",J562,0)</f>
        <v>0</v>
      </c>
      <c r="BI562" s="219">
        <f>IF(N562="nulová",J562,0)</f>
        <v>0</v>
      </c>
      <c r="BJ562" s="20" t="s">
        <v>77</v>
      </c>
      <c r="BK562" s="219">
        <f>ROUND(I562*H562,2)</f>
        <v>0</v>
      </c>
      <c r="BL562" s="20" t="s">
        <v>270</v>
      </c>
      <c r="BM562" s="218" t="s">
        <v>766</v>
      </c>
    </row>
    <row r="563" s="2" customFormat="1">
      <c r="A563" s="41"/>
      <c r="B563" s="42"/>
      <c r="C563" s="43"/>
      <c r="D563" s="220" t="s">
        <v>142</v>
      </c>
      <c r="E563" s="43"/>
      <c r="F563" s="221" t="s">
        <v>767</v>
      </c>
      <c r="G563" s="43"/>
      <c r="H563" s="43"/>
      <c r="I563" s="222"/>
      <c r="J563" s="43"/>
      <c r="K563" s="43"/>
      <c r="L563" s="47"/>
      <c r="M563" s="223"/>
      <c r="N563" s="224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142</v>
      </c>
      <c r="AU563" s="20" t="s">
        <v>79</v>
      </c>
    </row>
    <row r="564" s="2" customFormat="1">
      <c r="A564" s="41"/>
      <c r="B564" s="42"/>
      <c r="C564" s="43"/>
      <c r="D564" s="225" t="s">
        <v>144</v>
      </c>
      <c r="E564" s="43"/>
      <c r="F564" s="226" t="s">
        <v>768</v>
      </c>
      <c r="G564" s="43"/>
      <c r="H564" s="43"/>
      <c r="I564" s="222"/>
      <c r="J564" s="43"/>
      <c r="K564" s="43"/>
      <c r="L564" s="47"/>
      <c r="M564" s="223"/>
      <c r="N564" s="224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144</v>
      </c>
      <c r="AU564" s="20" t="s">
        <v>79</v>
      </c>
    </row>
    <row r="565" s="12" customFormat="1" ht="22.8" customHeight="1">
      <c r="A565" s="12"/>
      <c r="B565" s="191"/>
      <c r="C565" s="192"/>
      <c r="D565" s="193" t="s">
        <v>68</v>
      </c>
      <c r="E565" s="205" t="s">
        <v>769</v>
      </c>
      <c r="F565" s="205" t="s">
        <v>770</v>
      </c>
      <c r="G565" s="192"/>
      <c r="H565" s="192"/>
      <c r="I565" s="195"/>
      <c r="J565" s="206">
        <f>BK565</f>
        <v>0</v>
      </c>
      <c r="K565" s="192"/>
      <c r="L565" s="197"/>
      <c r="M565" s="198"/>
      <c r="N565" s="199"/>
      <c r="O565" s="199"/>
      <c r="P565" s="200">
        <f>SUM(P566:P578)</f>
        <v>0</v>
      </c>
      <c r="Q565" s="199"/>
      <c r="R565" s="200">
        <f>SUM(R566:R578)</f>
        <v>0.034200000000000001</v>
      </c>
      <c r="S565" s="199"/>
      <c r="T565" s="201">
        <f>SUM(T566:T578)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02" t="s">
        <v>79</v>
      </c>
      <c r="AT565" s="203" t="s">
        <v>68</v>
      </c>
      <c r="AU565" s="203" t="s">
        <v>77</v>
      </c>
      <c r="AY565" s="202" t="s">
        <v>132</v>
      </c>
      <c r="BK565" s="204">
        <f>SUM(BK566:BK578)</f>
        <v>0</v>
      </c>
    </row>
    <row r="566" s="2" customFormat="1" ht="16.5" customHeight="1">
      <c r="A566" s="41"/>
      <c r="B566" s="42"/>
      <c r="C566" s="207" t="s">
        <v>771</v>
      </c>
      <c r="D566" s="207" t="s">
        <v>135</v>
      </c>
      <c r="E566" s="208" t="s">
        <v>772</v>
      </c>
      <c r="F566" s="209" t="s">
        <v>773</v>
      </c>
      <c r="G566" s="210" t="s">
        <v>412</v>
      </c>
      <c r="H566" s="211">
        <v>15</v>
      </c>
      <c r="I566" s="212"/>
      <c r="J566" s="213">
        <f>ROUND(I566*H566,2)</f>
        <v>0</v>
      </c>
      <c r="K566" s="209" t="s">
        <v>139</v>
      </c>
      <c r="L566" s="47"/>
      <c r="M566" s="214" t="s">
        <v>19</v>
      </c>
      <c r="N566" s="215" t="s">
        <v>40</v>
      </c>
      <c r="O566" s="87"/>
      <c r="P566" s="216">
        <f>O566*H566</f>
        <v>0</v>
      </c>
      <c r="Q566" s="216">
        <v>0</v>
      </c>
      <c r="R566" s="216">
        <f>Q566*H566</f>
        <v>0</v>
      </c>
      <c r="S566" s="216">
        <v>0</v>
      </c>
      <c r="T566" s="21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8" t="s">
        <v>270</v>
      </c>
      <c r="AT566" s="218" t="s">
        <v>135</v>
      </c>
      <c r="AU566" s="218" t="s">
        <v>79</v>
      </c>
      <c r="AY566" s="20" t="s">
        <v>132</v>
      </c>
      <c r="BE566" s="219">
        <f>IF(N566="základní",J566,0)</f>
        <v>0</v>
      </c>
      <c r="BF566" s="219">
        <f>IF(N566="snížená",J566,0)</f>
        <v>0</v>
      </c>
      <c r="BG566" s="219">
        <f>IF(N566="zákl. přenesená",J566,0)</f>
        <v>0</v>
      </c>
      <c r="BH566" s="219">
        <f>IF(N566="sníž. přenesená",J566,0)</f>
        <v>0</v>
      </c>
      <c r="BI566" s="219">
        <f>IF(N566="nulová",J566,0)</f>
        <v>0</v>
      </c>
      <c r="BJ566" s="20" t="s">
        <v>77</v>
      </c>
      <c r="BK566" s="219">
        <f>ROUND(I566*H566,2)</f>
        <v>0</v>
      </c>
      <c r="BL566" s="20" t="s">
        <v>270</v>
      </c>
      <c r="BM566" s="218" t="s">
        <v>774</v>
      </c>
    </row>
    <row r="567" s="2" customFormat="1">
      <c r="A567" s="41"/>
      <c r="B567" s="42"/>
      <c r="C567" s="43"/>
      <c r="D567" s="220" t="s">
        <v>142</v>
      </c>
      <c r="E567" s="43"/>
      <c r="F567" s="221" t="s">
        <v>775</v>
      </c>
      <c r="G567" s="43"/>
      <c r="H567" s="43"/>
      <c r="I567" s="222"/>
      <c r="J567" s="43"/>
      <c r="K567" s="43"/>
      <c r="L567" s="47"/>
      <c r="M567" s="223"/>
      <c r="N567" s="22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142</v>
      </c>
      <c r="AU567" s="20" t="s">
        <v>79</v>
      </c>
    </row>
    <row r="568" s="2" customFormat="1">
      <c r="A568" s="41"/>
      <c r="B568" s="42"/>
      <c r="C568" s="43"/>
      <c r="D568" s="225" t="s">
        <v>144</v>
      </c>
      <c r="E568" s="43"/>
      <c r="F568" s="226" t="s">
        <v>776</v>
      </c>
      <c r="G568" s="43"/>
      <c r="H568" s="43"/>
      <c r="I568" s="222"/>
      <c r="J568" s="43"/>
      <c r="K568" s="43"/>
      <c r="L568" s="47"/>
      <c r="M568" s="223"/>
      <c r="N568" s="224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144</v>
      </c>
      <c r="AU568" s="20" t="s">
        <v>79</v>
      </c>
    </row>
    <row r="569" s="13" customFormat="1">
      <c r="A569" s="13"/>
      <c r="B569" s="227"/>
      <c r="C569" s="228"/>
      <c r="D569" s="220" t="s">
        <v>146</v>
      </c>
      <c r="E569" s="229" t="s">
        <v>19</v>
      </c>
      <c r="F569" s="230" t="s">
        <v>777</v>
      </c>
      <c r="G569" s="228"/>
      <c r="H569" s="231">
        <v>11</v>
      </c>
      <c r="I569" s="232"/>
      <c r="J569" s="228"/>
      <c r="K569" s="228"/>
      <c r="L569" s="233"/>
      <c r="M569" s="234"/>
      <c r="N569" s="235"/>
      <c r="O569" s="235"/>
      <c r="P569" s="235"/>
      <c r="Q569" s="235"/>
      <c r="R569" s="235"/>
      <c r="S569" s="235"/>
      <c r="T569" s="23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7" t="s">
        <v>146</v>
      </c>
      <c r="AU569" s="237" t="s">
        <v>79</v>
      </c>
      <c r="AV569" s="13" t="s">
        <v>79</v>
      </c>
      <c r="AW569" s="13" t="s">
        <v>31</v>
      </c>
      <c r="AX569" s="13" t="s">
        <v>69</v>
      </c>
      <c r="AY569" s="237" t="s">
        <v>132</v>
      </c>
    </row>
    <row r="570" s="13" customFormat="1">
      <c r="A570" s="13"/>
      <c r="B570" s="227"/>
      <c r="C570" s="228"/>
      <c r="D570" s="220" t="s">
        <v>146</v>
      </c>
      <c r="E570" s="229" t="s">
        <v>19</v>
      </c>
      <c r="F570" s="230" t="s">
        <v>778</v>
      </c>
      <c r="G570" s="228"/>
      <c r="H570" s="231">
        <v>4</v>
      </c>
      <c r="I570" s="232"/>
      <c r="J570" s="228"/>
      <c r="K570" s="228"/>
      <c r="L570" s="233"/>
      <c r="M570" s="234"/>
      <c r="N570" s="235"/>
      <c r="O570" s="235"/>
      <c r="P570" s="235"/>
      <c r="Q570" s="235"/>
      <c r="R570" s="235"/>
      <c r="S570" s="235"/>
      <c r="T570" s="23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7" t="s">
        <v>146</v>
      </c>
      <c r="AU570" s="237" t="s">
        <v>79</v>
      </c>
      <c r="AV570" s="13" t="s">
        <v>79</v>
      </c>
      <c r="AW570" s="13" t="s">
        <v>31</v>
      </c>
      <c r="AX570" s="13" t="s">
        <v>69</v>
      </c>
      <c r="AY570" s="237" t="s">
        <v>132</v>
      </c>
    </row>
    <row r="571" s="14" customFormat="1">
      <c r="A571" s="14"/>
      <c r="B571" s="238"/>
      <c r="C571" s="239"/>
      <c r="D571" s="220" t="s">
        <v>146</v>
      </c>
      <c r="E571" s="240" t="s">
        <v>19</v>
      </c>
      <c r="F571" s="241" t="s">
        <v>150</v>
      </c>
      <c r="G571" s="239"/>
      <c r="H571" s="242">
        <v>15</v>
      </c>
      <c r="I571" s="243"/>
      <c r="J571" s="239"/>
      <c r="K571" s="239"/>
      <c r="L571" s="244"/>
      <c r="M571" s="245"/>
      <c r="N571" s="246"/>
      <c r="O571" s="246"/>
      <c r="P571" s="246"/>
      <c r="Q571" s="246"/>
      <c r="R571" s="246"/>
      <c r="S571" s="246"/>
      <c r="T571" s="24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8" t="s">
        <v>146</v>
      </c>
      <c r="AU571" s="248" t="s">
        <v>79</v>
      </c>
      <c r="AV571" s="14" t="s">
        <v>140</v>
      </c>
      <c r="AW571" s="14" t="s">
        <v>31</v>
      </c>
      <c r="AX571" s="14" t="s">
        <v>77</v>
      </c>
      <c r="AY571" s="248" t="s">
        <v>132</v>
      </c>
    </row>
    <row r="572" s="2" customFormat="1" ht="21.75" customHeight="1">
      <c r="A572" s="41"/>
      <c r="B572" s="42"/>
      <c r="C572" s="259" t="s">
        <v>779</v>
      </c>
      <c r="D572" s="259" t="s">
        <v>215</v>
      </c>
      <c r="E572" s="260" t="s">
        <v>780</v>
      </c>
      <c r="F572" s="261" t="s">
        <v>781</v>
      </c>
      <c r="G572" s="262" t="s">
        <v>412</v>
      </c>
      <c r="H572" s="263">
        <v>15</v>
      </c>
      <c r="I572" s="264"/>
      <c r="J572" s="265">
        <f>ROUND(I572*H572,2)</f>
        <v>0</v>
      </c>
      <c r="K572" s="261" t="s">
        <v>139</v>
      </c>
      <c r="L572" s="266"/>
      <c r="M572" s="267" t="s">
        <v>19</v>
      </c>
      <c r="N572" s="268" t="s">
        <v>40</v>
      </c>
      <c r="O572" s="87"/>
      <c r="P572" s="216">
        <f>O572*H572</f>
        <v>0</v>
      </c>
      <c r="Q572" s="216">
        <v>0.0022799999999999999</v>
      </c>
      <c r="R572" s="216">
        <f>Q572*H572</f>
        <v>0.034200000000000001</v>
      </c>
      <c r="S572" s="216">
        <v>0</v>
      </c>
      <c r="T572" s="217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8" t="s">
        <v>392</v>
      </c>
      <c r="AT572" s="218" t="s">
        <v>215</v>
      </c>
      <c r="AU572" s="218" t="s">
        <v>79</v>
      </c>
      <c r="AY572" s="20" t="s">
        <v>132</v>
      </c>
      <c r="BE572" s="219">
        <f>IF(N572="základní",J572,0)</f>
        <v>0</v>
      </c>
      <c r="BF572" s="219">
        <f>IF(N572="snížená",J572,0)</f>
        <v>0</v>
      </c>
      <c r="BG572" s="219">
        <f>IF(N572="zákl. přenesená",J572,0)</f>
        <v>0</v>
      </c>
      <c r="BH572" s="219">
        <f>IF(N572="sníž. přenesená",J572,0)</f>
        <v>0</v>
      </c>
      <c r="BI572" s="219">
        <f>IF(N572="nulová",J572,0)</f>
        <v>0</v>
      </c>
      <c r="BJ572" s="20" t="s">
        <v>77</v>
      </c>
      <c r="BK572" s="219">
        <f>ROUND(I572*H572,2)</f>
        <v>0</v>
      </c>
      <c r="BL572" s="20" t="s">
        <v>270</v>
      </c>
      <c r="BM572" s="218" t="s">
        <v>782</v>
      </c>
    </row>
    <row r="573" s="2" customFormat="1">
      <c r="A573" s="41"/>
      <c r="B573" s="42"/>
      <c r="C573" s="43"/>
      <c r="D573" s="220" t="s">
        <v>142</v>
      </c>
      <c r="E573" s="43"/>
      <c r="F573" s="221" t="s">
        <v>781</v>
      </c>
      <c r="G573" s="43"/>
      <c r="H573" s="43"/>
      <c r="I573" s="222"/>
      <c r="J573" s="43"/>
      <c r="K573" s="43"/>
      <c r="L573" s="47"/>
      <c r="M573" s="223"/>
      <c r="N573" s="22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142</v>
      </c>
      <c r="AU573" s="20" t="s">
        <v>79</v>
      </c>
    </row>
    <row r="574" s="2" customFormat="1">
      <c r="A574" s="41"/>
      <c r="B574" s="42"/>
      <c r="C574" s="43"/>
      <c r="D574" s="220" t="s">
        <v>337</v>
      </c>
      <c r="E574" s="43"/>
      <c r="F574" s="269" t="s">
        <v>783</v>
      </c>
      <c r="G574" s="43"/>
      <c r="H574" s="43"/>
      <c r="I574" s="222"/>
      <c r="J574" s="43"/>
      <c r="K574" s="43"/>
      <c r="L574" s="47"/>
      <c r="M574" s="223"/>
      <c r="N574" s="224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337</v>
      </c>
      <c r="AU574" s="20" t="s">
        <v>79</v>
      </c>
    </row>
    <row r="575" s="13" customFormat="1">
      <c r="A575" s="13"/>
      <c r="B575" s="227"/>
      <c r="C575" s="228"/>
      <c r="D575" s="220" t="s">
        <v>146</v>
      </c>
      <c r="E575" s="229" t="s">
        <v>19</v>
      </c>
      <c r="F575" s="230" t="s">
        <v>8</v>
      </c>
      <c r="G575" s="228"/>
      <c r="H575" s="231">
        <v>15</v>
      </c>
      <c r="I575" s="232"/>
      <c r="J575" s="228"/>
      <c r="K575" s="228"/>
      <c r="L575" s="233"/>
      <c r="M575" s="234"/>
      <c r="N575" s="235"/>
      <c r="O575" s="235"/>
      <c r="P575" s="235"/>
      <c r="Q575" s="235"/>
      <c r="R575" s="235"/>
      <c r="S575" s="235"/>
      <c r="T575" s="23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7" t="s">
        <v>146</v>
      </c>
      <c r="AU575" s="237" t="s">
        <v>79</v>
      </c>
      <c r="AV575" s="13" t="s">
        <v>79</v>
      </c>
      <c r="AW575" s="13" t="s">
        <v>31</v>
      </c>
      <c r="AX575" s="13" t="s">
        <v>77</v>
      </c>
      <c r="AY575" s="237" t="s">
        <v>132</v>
      </c>
    </row>
    <row r="576" s="2" customFormat="1" ht="16.5" customHeight="1">
      <c r="A576" s="41"/>
      <c r="B576" s="42"/>
      <c r="C576" s="207" t="s">
        <v>784</v>
      </c>
      <c r="D576" s="207" t="s">
        <v>135</v>
      </c>
      <c r="E576" s="208" t="s">
        <v>785</v>
      </c>
      <c r="F576" s="209" t="s">
        <v>786</v>
      </c>
      <c r="G576" s="210" t="s">
        <v>308</v>
      </c>
      <c r="H576" s="211">
        <v>0.034000000000000002</v>
      </c>
      <c r="I576" s="212"/>
      <c r="J576" s="213">
        <f>ROUND(I576*H576,2)</f>
        <v>0</v>
      </c>
      <c r="K576" s="209" t="s">
        <v>139</v>
      </c>
      <c r="L576" s="47"/>
      <c r="M576" s="214" t="s">
        <v>19</v>
      </c>
      <c r="N576" s="215" t="s">
        <v>40</v>
      </c>
      <c r="O576" s="87"/>
      <c r="P576" s="216">
        <f>O576*H576</f>
        <v>0</v>
      </c>
      <c r="Q576" s="216">
        <v>0</v>
      </c>
      <c r="R576" s="216">
        <f>Q576*H576</f>
        <v>0</v>
      </c>
      <c r="S576" s="216">
        <v>0</v>
      </c>
      <c r="T576" s="217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8" t="s">
        <v>270</v>
      </c>
      <c r="AT576" s="218" t="s">
        <v>135</v>
      </c>
      <c r="AU576" s="218" t="s">
        <v>79</v>
      </c>
      <c r="AY576" s="20" t="s">
        <v>132</v>
      </c>
      <c r="BE576" s="219">
        <f>IF(N576="základní",J576,0)</f>
        <v>0</v>
      </c>
      <c r="BF576" s="219">
        <f>IF(N576="snížená",J576,0)</f>
        <v>0</v>
      </c>
      <c r="BG576" s="219">
        <f>IF(N576="zákl. přenesená",J576,0)</f>
        <v>0</v>
      </c>
      <c r="BH576" s="219">
        <f>IF(N576="sníž. přenesená",J576,0)</f>
        <v>0</v>
      </c>
      <c r="BI576" s="219">
        <f>IF(N576="nulová",J576,0)</f>
        <v>0</v>
      </c>
      <c r="BJ576" s="20" t="s">
        <v>77</v>
      </c>
      <c r="BK576" s="219">
        <f>ROUND(I576*H576,2)</f>
        <v>0</v>
      </c>
      <c r="BL576" s="20" t="s">
        <v>270</v>
      </c>
      <c r="BM576" s="218" t="s">
        <v>787</v>
      </c>
    </row>
    <row r="577" s="2" customFormat="1">
      <c r="A577" s="41"/>
      <c r="B577" s="42"/>
      <c r="C577" s="43"/>
      <c r="D577" s="220" t="s">
        <v>142</v>
      </c>
      <c r="E577" s="43"/>
      <c r="F577" s="221" t="s">
        <v>788</v>
      </c>
      <c r="G577" s="43"/>
      <c r="H577" s="43"/>
      <c r="I577" s="222"/>
      <c r="J577" s="43"/>
      <c r="K577" s="43"/>
      <c r="L577" s="47"/>
      <c r="M577" s="223"/>
      <c r="N577" s="224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142</v>
      </c>
      <c r="AU577" s="20" t="s">
        <v>79</v>
      </c>
    </row>
    <row r="578" s="2" customFormat="1">
      <c r="A578" s="41"/>
      <c r="B578" s="42"/>
      <c r="C578" s="43"/>
      <c r="D578" s="225" t="s">
        <v>144</v>
      </c>
      <c r="E578" s="43"/>
      <c r="F578" s="226" t="s">
        <v>789</v>
      </c>
      <c r="G578" s="43"/>
      <c r="H578" s="43"/>
      <c r="I578" s="222"/>
      <c r="J578" s="43"/>
      <c r="K578" s="43"/>
      <c r="L578" s="47"/>
      <c r="M578" s="223"/>
      <c r="N578" s="224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144</v>
      </c>
      <c r="AU578" s="20" t="s">
        <v>79</v>
      </c>
    </row>
    <row r="579" s="12" customFormat="1" ht="22.8" customHeight="1">
      <c r="A579" s="12"/>
      <c r="B579" s="191"/>
      <c r="C579" s="192"/>
      <c r="D579" s="193" t="s">
        <v>68</v>
      </c>
      <c r="E579" s="205" t="s">
        <v>790</v>
      </c>
      <c r="F579" s="205" t="s">
        <v>791</v>
      </c>
      <c r="G579" s="192"/>
      <c r="H579" s="192"/>
      <c r="I579" s="195"/>
      <c r="J579" s="206">
        <f>BK579</f>
        <v>0</v>
      </c>
      <c r="K579" s="192"/>
      <c r="L579" s="197"/>
      <c r="M579" s="198"/>
      <c r="N579" s="199"/>
      <c r="O579" s="199"/>
      <c r="P579" s="200">
        <f>SUM(P580:P594)</f>
        <v>0</v>
      </c>
      <c r="Q579" s="199"/>
      <c r="R579" s="200">
        <f>SUM(R580:R594)</f>
        <v>0.12185496</v>
      </c>
      <c r="S579" s="199"/>
      <c r="T579" s="201">
        <f>SUM(T580:T594)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02" t="s">
        <v>79</v>
      </c>
      <c r="AT579" s="203" t="s">
        <v>68</v>
      </c>
      <c r="AU579" s="203" t="s">
        <v>77</v>
      </c>
      <c r="AY579" s="202" t="s">
        <v>132</v>
      </c>
      <c r="BK579" s="204">
        <f>SUM(BK580:BK594)</f>
        <v>0</v>
      </c>
    </row>
    <row r="580" s="2" customFormat="1" ht="16.5" customHeight="1">
      <c r="A580" s="41"/>
      <c r="B580" s="42"/>
      <c r="C580" s="207" t="s">
        <v>792</v>
      </c>
      <c r="D580" s="207" t="s">
        <v>135</v>
      </c>
      <c r="E580" s="208" t="s">
        <v>793</v>
      </c>
      <c r="F580" s="209" t="s">
        <v>794</v>
      </c>
      <c r="G580" s="210" t="s">
        <v>153</v>
      </c>
      <c r="H580" s="211">
        <v>657.68399999999997</v>
      </c>
      <c r="I580" s="212"/>
      <c r="J580" s="213">
        <f>ROUND(I580*H580,2)</f>
        <v>0</v>
      </c>
      <c r="K580" s="209" t="s">
        <v>139</v>
      </c>
      <c r="L580" s="47"/>
      <c r="M580" s="214" t="s">
        <v>19</v>
      </c>
      <c r="N580" s="215" t="s">
        <v>40</v>
      </c>
      <c r="O580" s="87"/>
      <c r="P580" s="216">
        <f>O580*H580</f>
        <v>0</v>
      </c>
      <c r="Q580" s="216">
        <v>0.00013999999999999999</v>
      </c>
      <c r="R580" s="216">
        <f>Q580*H580</f>
        <v>0.092075759999999993</v>
      </c>
      <c r="S580" s="216">
        <v>0</v>
      </c>
      <c r="T580" s="217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8" t="s">
        <v>270</v>
      </c>
      <c r="AT580" s="218" t="s">
        <v>135</v>
      </c>
      <c r="AU580" s="218" t="s">
        <v>79</v>
      </c>
      <c r="AY580" s="20" t="s">
        <v>132</v>
      </c>
      <c r="BE580" s="219">
        <f>IF(N580="základní",J580,0)</f>
        <v>0</v>
      </c>
      <c r="BF580" s="219">
        <f>IF(N580="snížená",J580,0)</f>
        <v>0</v>
      </c>
      <c r="BG580" s="219">
        <f>IF(N580="zákl. přenesená",J580,0)</f>
        <v>0</v>
      </c>
      <c r="BH580" s="219">
        <f>IF(N580="sníž. přenesená",J580,0)</f>
        <v>0</v>
      </c>
      <c r="BI580" s="219">
        <f>IF(N580="nulová",J580,0)</f>
        <v>0</v>
      </c>
      <c r="BJ580" s="20" t="s">
        <v>77</v>
      </c>
      <c r="BK580" s="219">
        <f>ROUND(I580*H580,2)</f>
        <v>0</v>
      </c>
      <c r="BL580" s="20" t="s">
        <v>270</v>
      </c>
      <c r="BM580" s="218" t="s">
        <v>795</v>
      </c>
    </row>
    <row r="581" s="2" customFormat="1">
      <c r="A581" s="41"/>
      <c r="B581" s="42"/>
      <c r="C581" s="43"/>
      <c r="D581" s="220" t="s">
        <v>142</v>
      </c>
      <c r="E581" s="43"/>
      <c r="F581" s="221" t="s">
        <v>796</v>
      </c>
      <c r="G581" s="43"/>
      <c r="H581" s="43"/>
      <c r="I581" s="222"/>
      <c r="J581" s="43"/>
      <c r="K581" s="43"/>
      <c r="L581" s="47"/>
      <c r="M581" s="223"/>
      <c r="N581" s="224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142</v>
      </c>
      <c r="AU581" s="20" t="s">
        <v>79</v>
      </c>
    </row>
    <row r="582" s="2" customFormat="1">
      <c r="A582" s="41"/>
      <c r="B582" s="42"/>
      <c r="C582" s="43"/>
      <c r="D582" s="225" t="s">
        <v>144</v>
      </c>
      <c r="E582" s="43"/>
      <c r="F582" s="226" t="s">
        <v>797</v>
      </c>
      <c r="G582" s="43"/>
      <c r="H582" s="43"/>
      <c r="I582" s="222"/>
      <c r="J582" s="43"/>
      <c r="K582" s="43"/>
      <c r="L582" s="47"/>
      <c r="M582" s="223"/>
      <c r="N582" s="22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144</v>
      </c>
      <c r="AU582" s="20" t="s">
        <v>79</v>
      </c>
    </row>
    <row r="583" s="13" customFormat="1">
      <c r="A583" s="13"/>
      <c r="B583" s="227"/>
      <c r="C583" s="228"/>
      <c r="D583" s="220" t="s">
        <v>146</v>
      </c>
      <c r="E583" s="229" t="s">
        <v>19</v>
      </c>
      <c r="F583" s="230" t="s">
        <v>798</v>
      </c>
      <c r="G583" s="228"/>
      <c r="H583" s="231">
        <v>78.099999999999994</v>
      </c>
      <c r="I583" s="232"/>
      <c r="J583" s="228"/>
      <c r="K583" s="228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146</v>
      </c>
      <c r="AU583" s="237" t="s">
        <v>79</v>
      </c>
      <c r="AV583" s="13" t="s">
        <v>79</v>
      </c>
      <c r="AW583" s="13" t="s">
        <v>31</v>
      </c>
      <c r="AX583" s="13" t="s">
        <v>69</v>
      </c>
      <c r="AY583" s="237" t="s">
        <v>132</v>
      </c>
    </row>
    <row r="584" s="13" customFormat="1">
      <c r="A584" s="13"/>
      <c r="B584" s="227"/>
      <c r="C584" s="228"/>
      <c r="D584" s="220" t="s">
        <v>146</v>
      </c>
      <c r="E584" s="229" t="s">
        <v>19</v>
      </c>
      <c r="F584" s="230" t="s">
        <v>799</v>
      </c>
      <c r="G584" s="228"/>
      <c r="H584" s="231">
        <v>111.104</v>
      </c>
      <c r="I584" s="232"/>
      <c r="J584" s="228"/>
      <c r="K584" s="228"/>
      <c r="L584" s="233"/>
      <c r="M584" s="234"/>
      <c r="N584" s="235"/>
      <c r="O584" s="235"/>
      <c r="P584" s="235"/>
      <c r="Q584" s="235"/>
      <c r="R584" s="235"/>
      <c r="S584" s="235"/>
      <c r="T584" s="23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7" t="s">
        <v>146</v>
      </c>
      <c r="AU584" s="237" t="s">
        <v>79</v>
      </c>
      <c r="AV584" s="13" t="s">
        <v>79</v>
      </c>
      <c r="AW584" s="13" t="s">
        <v>31</v>
      </c>
      <c r="AX584" s="13" t="s">
        <v>69</v>
      </c>
      <c r="AY584" s="237" t="s">
        <v>132</v>
      </c>
    </row>
    <row r="585" s="13" customFormat="1">
      <c r="A585" s="13"/>
      <c r="B585" s="227"/>
      <c r="C585" s="228"/>
      <c r="D585" s="220" t="s">
        <v>146</v>
      </c>
      <c r="E585" s="229" t="s">
        <v>19</v>
      </c>
      <c r="F585" s="230" t="s">
        <v>800</v>
      </c>
      <c r="G585" s="228"/>
      <c r="H585" s="231">
        <v>60.479999999999997</v>
      </c>
      <c r="I585" s="232"/>
      <c r="J585" s="228"/>
      <c r="K585" s="228"/>
      <c r="L585" s="233"/>
      <c r="M585" s="234"/>
      <c r="N585" s="235"/>
      <c r="O585" s="235"/>
      <c r="P585" s="235"/>
      <c r="Q585" s="235"/>
      <c r="R585" s="235"/>
      <c r="S585" s="235"/>
      <c r="T585" s="23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7" t="s">
        <v>146</v>
      </c>
      <c r="AU585" s="237" t="s">
        <v>79</v>
      </c>
      <c r="AV585" s="13" t="s">
        <v>79</v>
      </c>
      <c r="AW585" s="13" t="s">
        <v>31</v>
      </c>
      <c r="AX585" s="13" t="s">
        <v>69</v>
      </c>
      <c r="AY585" s="237" t="s">
        <v>132</v>
      </c>
    </row>
    <row r="586" s="13" customFormat="1">
      <c r="A586" s="13"/>
      <c r="B586" s="227"/>
      <c r="C586" s="228"/>
      <c r="D586" s="220" t="s">
        <v>146</v>
      </c>
      <c r="E586" s="229" t="s">
        <v>19</v>
      </c>
      <c r="F586" s="230" t="s">
        <v>801</v>
      </c>
      <c r="G586" s="228"/>
      <c r="H586" s="231">
        <v>408</v>
      </c>
      <c r="I586" s="232"/>
      <c r="J586" s="228"/>
      <c r="K586" s="228"/>
      <c r="L586" s="233"/>
      <c r="M586" s="234"/>
      <c r="N586" s="235"/>
      <c r="O586" s="235"/>
      <c r="P586" s="235"/>
      <c r="Q586" s="235"/>
      <c r="R586" s="235"/>
      <c r="S586" s="235"/>
      <c r="T586" s="23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7" t="s">
        <v>146</v>
      </c>
      <c r="AU586" s="237" t="s">
        <v>79</v>
      </c>
      <c r="AV586" s="13" t="s">
        <v>79</v>
      </c>
      <c r="AW586" s="13" t="s">
        <v>31</v>
      </c>
      <c r="AX586" s="13" t="s">
        <v>69</v>
      </c>
      <c r="AY586" s="237" t="s">
        <v>132</v>
      </c>
    </row>
    <row r="587" s="14" customFormat="1">
      <c r="A587" s="14"/>
      <c r="B587" s="238"/>
      <c r="C587" s="239"/>
      <c r="D587" s="220" t="s">
        <v>146</v>
      </c>
      <c r="E587" s="240" t="s">
        <v>19</v>
      </c>
      <c r="F587" s="241" t="s">
        <v>150</v>
      </c>
      <c r="G587" s="239"/>
      <c r="H587" s="242">
        <v>657.68399999999997</v>
      </c>
      <c r="I587" s="243"/>
      <c r="J587" s="239"/>
      <c r="K587" s="239"/>
      <c r="L587" s="244"/>
      <c r="M587" s="245"/>
      <c r="N587" s="246"/>
      <c r="O587" s="246"/>
      <c r="P587" s="246"/>
      <c r="Q587" s="246"/>
      <c r="R587" s="246"/>
      <c r="S587" s="246"/>
      <c r="T587" s="24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8" t="s">
        <v>146</v>
      </c>
      <c r="AU587" s="248" t="s">
        <v>79</v>
      </c>
      <c r="AV587" s="14" t="s">
        <v>140</v>
      </c>
      <c r="AW587" s="14" t="s">
        <v>4</v>
      </c>
      <c r="AX587" s="14" t="s">
        <v>77</v>
      </c>
      <c r="AY587" s="248" t="s">
        <v>132</v>
      </c>
    </row>
    <row r="588" s="2" customFormat="1" ht="16.5" customHeight="1">
      <c r="A588" s="41"/>
      <c r="B588" s="42"/>
      <c r="C588" s="207" t="s">
        <v>802</v>
      </c>
      <c r="D588" s="207" t="s">
        <v>135</v>
      </c>
      <c r="E588" s="208" t="s">
        <v>803</v>
      </c>
      <c r="F588" s="209" t="s">
        <v>804</v>
      </c>
      <c r="G588" s="210" t="s">
        <v>153</v>
      </c>
      <c r="H588" s="211">
        <v>186.12000000000001</v>
      </c>
      <c r="I588" s="212"/>
      <c r="J588" s="213">
        <f>ROUND(I588*H588,2)</f>
        <v>0</v>
      </c>
      <c r="K588" s="209" t="s">
        <v>139</v>
      </c>
      <c r="L588" s="47"/>
      <c r="M588" s="214" t="s">
        <v>19</v>
      </c>
      <c r="N588" s="215" t="s">
        <v>40</v>
      </c>
      <c r="O588" s="87"/>
      <c r="P588" s="216">
        <f>O588*H588</f>
        <v>0</v>
      </c>
      <c r="Q588" s="216">
        <v>0.00016000000000000001</v>
      </c>
      <c r="R588" s="216">
        <f>Q588*H588</f>
        <v>0.029779200000000002</v>
      </c>
      <c r="S588" s="216">
        <v>0</v>
      </c>
      <c r="T588" s="217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8" t="s">
        <v>270</v>
      </c>
      <c r="AT588" s="218" t="s">
        <v>135</v>
      </c>
      <c r="AU588" s="218" t="s">
        <v>79</v>
      </c>
      <c r="AY588" s="20" t="s">
        <v>132</v>
      </c>
      <c r="BE588" s="219">
        <f>IF(N588="základní",J588,0)</f>
        <v>0</v>
      </c>
      <c r="BF588" s="219">
        <f>IF(N588="snížená",J588,0)</f>
        <v>0</v>
      </c>
      <c r="BG588" s="219">
        <f>IF(N588="zákl. přenesená",J588,0)</f>
        <v>0</v>
      </c>
      <c r="BH588" s="219">
        <f>IF(N588="sníž. přenesená",J588,0)</f>
        <v>0</v>
      </c>
      <c r="BI588" s="219">
        <f>IF(N588="nulová",J588,0)</f>
        <v>0</v>
      </c>
      <c r="BJ588" s="20" t="s">
        <v>77</v>
      </c>
      <c r="BK588" s="219">
        <f>ROUND(I588*H588,2)</f>
        <v>0</v>
      </c>
      <c r="BL588" s="20" t="s">
        <v>270</v>
      </c>
      <c r="BM588" s="218" t="s">
        <v>805</v>
      </c>
    </row>
    <row r="589" s="2" customFormat="1">
      <c r="A589" s="41"/>
      <c r="B589" s="42"/>
      <c r="C589" s="43"/>
      <c r="D589" s="220" t="s">
        <v>142</v>
      </c>
      <c r="E589" s="43"/>
      <c r="F589" s="221" t="s">
        <v>806</v>
      </c>
      <c r="G589" s="43"/>
      <c r="H589" s="43"/>
      <c r="I589" s="222"/>
      <c r="J589" s="43"/>
      <c r="K589" s="43"/>
      <c r="L589" s="47"/>
      <c r="M589" s="223"/>
      <c r="N589" s="224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142</v>
      </c>
      <c r="AU589" s="20" t="s">
        <v>79</v>
      </c>
    </row>
    <row r="590" s="2" customFormat="1">
      <c r="A590" s="41"/>
      <c r="B590" s="42"/>
      <c r="C590" s="43"/>
      <c r="D590" s="225" t="s">
        <v>144</v>
      </c>
      <c r="E590" s="43"/>
      <c r="F590" s="226" t="s">
        <v>807</v>
      </c>
      <c r="G590" s="43"/>
      <c r="H590" s="43"/>
      <c r="I590" s="222"/>
      <c r="J590" s="43"/>
      <c r="K590" s="43"/>
      <c r="L590" s="47"/>
      <c r="M590" s="223"/>
      <c r="N590" s="224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144</v>
      </c>
      <c r="AU590" s="20" t="s">
        <v>79</v>
      </c>
    </row>
    <row r="591" s="13" customFormat="1">
      <c r="A591" s="13"/>
      <c r="B591" s="227"/>
      <c r="C591" s="228"/>
      <c r="D591" s="220" t="s">
        <v>146</v>
      </c>
      <c r="E591" s="229" t="s">
        <v>19</v>
      </c>
      <c r="F591" s="230" t="s">
        <v>808</v>
      </c>
      <c r="G591" s="228"/>
      <c r="H591" s="231">
        <v>156.19999999999999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7" t="s">
        <v>146</v>
      </c>
      <c r="AU591" s="237" t="s">
        <v>79</v>
      </c>
      <c r="AV591" s="13" t="s">
        <v>79</v>
      </c>
      <c r="AW591" s="13" t="s">
        <v>31</v>
      </c>
      <c r="AX591" s="13" t="s">
        <v>69</v>
      </c>
      <c r="AY591" s="237" t="s">
        <v>132</v>
      </c>
    </row>
    <row r="592" s="13" customFormat="1">
      <c r="A592" s="13"/>
      <c r="B592" s="227"/>
      <c r="C592" s="228"/>
      <c r="D592" s="220" t="s">
        <v>146</v>
      </c>
      <c r="E592" s="229" t="s">
        <v>19</v>
      </c>
      <c r="F592" s="230" t="s">
        <v>809</v>
      </c>
      <c r="G592" s="228"/>
      <c r="H592" s="231">
        <v>17.920000000000002</v>
      </c>
      <c r="I592" s="232"/>
      <c r="J592" s="228"/>
      <c r="K592" s="228"/>
      <c r="L592" s="233"/>
      <c r="M592" s="234"/>
      <c r="N592" s="235"/>
      <c r="O592" s="235"/>
      <c r="P592" s="235"/>
      <c r="Q592" s="235"/>
      <c r="R592" s="235"/>
      <c r="S592" s="235"/>
      <c r="T592" s="23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7" t="s">
        <v>146</v>
      </c>
      <c r="AU592" s="237" t="s">
        <v>79</v>
      </c>
      <c r="AV592" s="13" t="s">
        <v>79</v>
      </c>
      <c r="AW592" s="13" t="s">
        <v>31</v>
      </c>
      <c r="AX592" s="13" t="s">
        <v>69</v>
      </c>
      <c r="AY592" s="237" t="s">
        <v>132</v>
      </c>
    </row>
    <row r="593" s="13" customFormat="1">
      <c r="A593" s="13"/>
      <c r="B593" s="227"/>
      <c r="C593" s="228"/>
      <c r="D593" s="220" t="s">
        <v>146</v>
      </c>
      <c r="E593" s="229" t="s">
        <v>19</v>
      </c>
      <c r="F593" s="230" t="s">
        <v>810</v>
      </c>
      <c r="G593" s="228"/>
      <c r="H593" s="231">
        <v>12</v>
      </c>
      <c r="I593" s="232"/>
      <c r="J593" s="228"/>
      <c r="K593" s="228"/>
      <c r="L593" s="233"/>
      <c r="M593" s="234"/>
      <c r="N593" s="235"/>
      <c r="O593" s="235"/>
      <c r="P593" s="235"/>
      <c r="Q593" s="235"/>
      <c r="R593" s="235"/>
      <c r="S593" s="235"/>
      <c r="T593" s="23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7" t="s">
        <v>146</v>
      </c>
      <c r="AU593" s="237" t="s">
        <v>79</v>
      </c>
      <c r="AV593" s="13" t="s">
        <v>79</v>
      </c>
      <c r="AW593" s="13" t="s">
        <v>31</v>
      </c>
      <c r="AX593" s="13" t="s">
        <v>69</v>
      </c>
      <c r="AY593" s="237" t="s">
        <v>132</v>
      </c>
    </row>
    <row r="594" s="14" customFormat="1">
      <c r="A594" s="14"/>
      <c r="B594" s="238"/>
      <c r="C594" s="239"/>
      <c r="D594" s="220" t="s">
        <v>146</v>
      </c>
      <c r="E594" s="240" t="s">
        <v>19</v>
      </c>
      <c r="F594" s="241" t="s">
        <v>150</v>
      </c>
      <c r="G594" s="239"/>
      <c r="H594" s="242">
        <v>186.12000000000001</v>
      </c>
      <c r="I594" s="243"/>
      <c r="J594" s="239"/>
      <c r="K594" s="239"/>
      <c r="L594" s="244"/>
      <c r="M594" s="245"/>
      <c r="N594" s="246"/>
      <c r="O594" s="246"/>
      <c r="P594" s="246"/>
      <c r="Q594" s="246"/>
      <c r="R594" s="246"/>
      <c r="S594" s="246"/>
      <c r="T594" s="247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8" t="s">
        <v>146</v>
      </c>
      <c r="AU594" s="248" t="s">
        <v>79</v>
      </c>
      <c r="AV594" s="14" t="s">
        <v>140</v>
      </c>
      <c r="AW594" s="14" t="s">
        <v>4</v>
      </c>
      <c r="AX594" s="14" t="s">
        <v>77</v>
      </c>
      <c r="AY594" s="248" t="s">
        <v>132</v>
      </c>
    </row>
    <row r="595" s="12" customFormat="1" ht="22.8" customHeight="1">
      <c r="A595" s="12"/>
      <c r="B595" s="191"/>
      <c r="C595" s="192"/>
      <c r="D595" s="193" t="s">
        <v>68</v>
      </c>
      <c r="E595" s="205" t="s">
        <v>811</v>
      </c>
      <c r="F595" s="205" t="s">
        <v>812</v>
      </c>
      <c r="G595" s="192"/>
      <c r="H595" s="192"/>
      <c r="I595" s="195"/>
      <c r="J595" s="206">
        <f>BK595</f>
        <v>0</v>
      </c>
      <c r="K595" s="192"/>
      <c r="L595" s="197"/>
      <c r="M595" s="198"/>
      <c r="N595" s="199"/>
      <c r="O595" s="199"/>
      <c r="P595" s="200">
        <f>SUM(P596:P615)</f>
        <v>0</v>
      </c>
      <c r="Q595" s="199"/>
      <c r="R595" s="200">
        <f>SUM(R596:R615)</f>
        <v>0.63358368000000009</v>
      </c>
      <c r="S595" s="199"/>
      <c r="T595" s="201">
        <f>SUM(T596:T615)</f>
        <v>0.11178600000000001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02" t="s">
        <v>79</v>
      </c>
      <c r="AT595" s="203" t="s">
        <v>68</v>
      </c>
      <c r="AU595" s="203" t="s">
        <v>77</v>
      </c>
      <c r="AY595" s="202" t="s">
        <v>132</v>
      </c>
      <c r="BK595" s="204">
        <f>SUM(BK596:BK615)</f>
        <v>0</v>
      </c>
    </row>
    <row r="596" s="2" customFormat="1" ht="16.5" customHeight="1">
      <c r="A596" s="41"/>
      <c r="B596" s="42"/>
      <c r="C596" s="207" t="s">
        <v>813</v>
      </c>
      <c r="D596" s="207" t="s">
        <v>135</v>
      </c>
      <c r="E596" s="208" t="s">
        <v>814</v>
      </c>
      <c r="F596" s="209" t="s">
        <v>815</v>
      </c>
      <c r="G596" s="210" t="s">
        <v>153</v>
      </c>
      <c r="H596" s="211">
        <v>513.89999999999998</v>
      </c>
      <c r="I596" s="212"/>
      <c r="J596" s="213">
        <f>ROUND(I596*H596,2)</f>
        <v>0</v>
      </c>
      <c r="K596" s="209" t="s">
        <v>139</v>
      </c>
      <c r="L596" s="47"/>
      <c r="M596" s="214" t="s">
        <v>19</v>
      </c>
      <c r="N596" s="215" t="s">
        <v>40</v>
      </c>
      <c r="O596" s="87"/>
      <c r="P596" s="216">
        <f>O596*H596</f>
        <v>0</v>
      </c>
      <c r="Q596" s="216">
        <v>0</v>
      </c>
      <c r="R596" s="216">
        <f>Q596*H596</f>
        <v>0</v>
      </c>
      <c r="S596" s="216">
        <v>0</v>
      </c>
      <c r="T596" s="217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8" t="s">
        <v>270</v>
      </c>
      <c r="AT596" s="218" t="s">
        <v>135</v>
      </c>
      <c r="AU596" s="218" t="s">
        <v>79</v>
      </c>
      <c r="AY596" s="20" t="s">
        <v>132</v>
      </c>
      <c r="BE596" s="219">
        <f>IF(N596="základní",J596,0)</f>
        <v>0</v>
      </c>
      <c r="BF596" s="219">
        <f>IF(N596="snížená",J596,0)</f>
        <v>0</v>
      </c>
      <c r="BG596" s="219">
        <f>IF(N596="zákl. přenesená",J596,0)</f>
        <v>0</v>
      </c>
      <c r="BH596" s="219">
        <f>IF(N596="sníž. přenesená",J596,0)</f>
        <v>0</v>
      </c>
      <c r="BI596" s="219">
        <f>IF(N596="nulová",J596,0)</f>
        <v>0</v>
      </c>
      <c r="BJ596" s="20" t="s">
        <v>77</v>
      </c>
      <c r="BK596" s="219">
        <f>ROUND(I596*H596,2)</f>
        <v>0</v>
      </c>
      <c r="BL596" s="20" t="s">
        <v>270</v>
      </c>
      <c r="BM596" s="218" t="s">
        <v>816</v>
      </c>
    </row>
    <row r="597" s="2" customFormat="1">
      <c r="A597" s="41"/>
      <c r="B597" s="42"/>
      <c r="C597" s="43"/>
      <c r="D597" s="220" t="s">
        <v>142</v>
      </c>
      <c r="E597" s="43"/>
      <c r="F597" s="221" t="s">
        <v>817</v>
      </c>
      <c r="G597" s="43"/>
      <c r="H597" s="43"/>
      <c r="I597" s="222"/>
      <c r="J597" s="43"/>
      <c r="K597" s="43"/>
      <c r="L597" s="47"/>
      <c r="M597" s="223"/>
      <c r="N597" s="224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142</v>
      </c>
      <c r="AU597" s="20" t="s">
        <v>79</v>
      </c>
    </row>
    <row r="598" s="2" customFormat="1">
      <c r="A598" s="41"/>
      <c r="B598" s="42"/>
      <c r="C598" s="43"/>
      <c r="D598" s="225" t="s">
        <v>144</v>
      </c>
      <c r="E598" s="43"/>
      <c r="F598" s="226" t="s">
        <v>818</v>
      </c>
      <c r="G598" s="43"/>
      <c r="H598" s="43"/>
      <c r="I598" s="222"/>
      <c r="J598" s="43"/>
      <c r="K598" s="43"/>
      <c r="L598" s="47"/>
      <c r="M598" s="223"/>
      <c r="N598" s="224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144</v>
      </c>
      <c r="AU598" s="20" t="s">
        <v>79</v>
      </c>
    </row>
    <row r="599" s="13" customFormat="1">
      <c r="A599" s="13"/>
      <c r="B599" s="227"/>
      <c r="C599" s="228"/>
      <c r="D599" s="220" t="s">
        <v>146</v>
      </c>
      <c r="E599" s="229" t="s">
        <v>19</v>
      </c>
      <c r="F599" s="230" t="s">
        <v>819</v>
      </c>
      <c r="G599" s="228"/>
      <c r="H599" s="231">
        <v>153.30000000000001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7" t="s">
        <v>146</v>
      </c>
      <c r="AU599" s="237" t="s">
        <v>79</v>
      </c>
      <c r="AV599" s="13" t="s">
        <v>79</v>
      </c>
      <c r="AW599" s="13" t="s">
        <v>31</v>
      </c>
      <c r="AX599" s="13" t="s">
        <v>69</v>
      </c>
      <c r="AY599" s="237" t="s">
        <v>132</v>
      </c>
    </row>
    <row r="600" s="13" customFormat="1">
      <c r="A600" s="13"/>
      <c r="B600" s="227"/>
      <c r="C600" s="228"/>
      <c r="D600" s="220" t="s">
        <v>146</v>
      </c>
      <c r="E600" s="229" t="s">
        <v>19</v>
      </c>
      <c r="F600" s="230" t="s">
        <v>820</v>
      </c>
      <c r="G600" s="228"/>
      <c r="H600" s="231">
        <v>360.60000000000002</v>
      </c>
      <c r="I600" s="232"/>
      <c r="J600" s="228"/>
      <c r="K600" s="228"/>
      <c r="L600" s="233"/>
      <c r="M600" s="234"/>
      <c r="N600" s="235"/>
      <c r="O600" s="235"/>
      <c r="P600" s="235"/>
      <c r="Q600" s="235"/>
      <c r="R600" s="235"/>
      <c r="S600" s="235"/>
      <c r="T600" s="23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7" t="s">
        <v>146</v>
      </c>
      <c r="AU600" s="237" t="s">
        <v>79</v>
      </c>
      <c r="AV600" s="13" t="s">
        <v>79</v>
      </c>
      <c r="AW600" s="13" t="s">
        <v>31</v>
      </c>
      <c r="AX600" s="13" t="s">
        <v>69</v>
      </c>
      <c r="AY600" s="237" t="s">
        <v>132</v>
      </c>
    </row>
    <row r="601" s="14" customFormat="1">
      <c r="A601" s="14"/>
      <c r="B601" s="238"/>
      <c r="C601" s="239"/>
      <c r="D601" s="220" t="s">
        <v>146</v>
      </c>
      <c r="E601" s="240" t="s">
        <v>19</v>
      </c>
      <c r="F601" s="241" t="s">
        <v>150</v>
      </c>
      <c r="G601" s="239"/>
      <c r="H601" s="242">
        <v>513.89999999999998</v>
      </c>
      <c r="I601" s="243"/>
      <c r="J601" s="239"/>
      <c r="K601" s="239"/>
      <c r="L601" s="244"/>
      <c r="M601" s="245"/>
      <c r="N601" s="246"/>
      <c r="O601" s="246"/>
      <c r="P601" s="246"/>
      <c r="Q601" s="246"/>
      <c r="R601" s="246"/>
      <c r="S601" s="246"/>
      <c r="T601" s="247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8" t="s">
        <v>146</v>
      </c>
      <c r="AU601" s="248" t="s">
        <v>79</v>
      </c>
      <c r="AV601" s="14" t="s">
        <v>140</v>
      </c>
      <c r="AW601" s="14" t="s">
        <v>31</v>
      </c>
      <c r="AX601" s="14" t="s">
        <v>77</v>
      </c>
      <c r="AY601" s="248" t="s">
        <v>132</v>
      </c>
    </row>
    <row r="602" s="2" customFormat="1" ht="16.5" customHeight="1">
      <c r="A602" s="41"/>
      <c r="B602" s="42"/>
      <c r="C602" s="207" t="s">
        <v>821</v>
      </c>
      <c r="D602" s="207" t="s">
        <v>135</v>
      </c>
      <c r="E602" s="208" t="s">
        <v>822</v>
      </c>
      <c r="F602" s="209" t="s">
        <v>823</v>
      </c>
      <c r="G602" s="210" t="s">
        <v>153</v>
      </c>
      <c r="H602" s="211">
        <v>360.60000000000002</v>
      </c>
      <c r="I602" s="212"/>
      <c r="J602" s="213">
        <f>ROUND(I602*H602,2)</f>
        <v>0</v>
      </c>
      <c r="K602" s="209" t="s">
        <v>139</v>
      </c>
      <c r="L602" s="47"/>
      <c r="M602" s="214" t="s">
        <v>19</v>
      </c>
      <c r="N602" s="215" t="s">
        <v>40</v>
      </c>
      <c r="O602" s="87"/>
      <c r="P602" s="216">
        <f>O602*H602</f>
        <v>0</v>
      </c>
      <c r="Q602" s="216">
        <v>0.001</v>
      </c>
      <c r="R602" s="216">
        <f>Q602*H602</f>
        <v>0.36060000000000003</v>
      </c>
      <c r="S602" s="216">
        <v>0.00031</v>
      </c>
      <c r="T602" s="217">
        <f>S602*H602</f>
        <v>0.11178600000000001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8" t="s">
        <v>270</v>
      </c>
      <c r="AT602" s="218" t="s">
        <v>135</v>
      </c>
      <c r="AU602" s="218" t="s">
        <v>79</v>
      </c>
      <c r="AY602" s="20" t="s">
        <v>132</v>
      </c>
      <c r="BE602" s="219">
        <f>IF(N602="základní",J602,0)</f>
        <v>0</v>
      </c>
      <c r="BF602" s="219">
        <f>IF(N602="snížená",J602,0)</f>
        <v>0</v>
      </c>
      <c r="BG602" s="219">
        <f>IF(N602="zákl. přenesená",J602,0)</f>
        <v>0</v>
      </c>
      <c r="BH602" s="219">
        <f>IF(N602="sníž. přenesená",J602,0)</f>
        <v>0</v>
      </c>
      <c r="BI602" s="219">
        <f>IF(N602="nulová",J602,0)</f>
        <v>0</v>
      </c>
      <c r="BJ602" s="20" t="s">
        <v>77</v>
      </c>
      <c r="BK602" s="219">
        <f>ROUND(I602*H602,2)</f>
        <v>0</v>
      </c>
      <c r="BL602" s="20" t="s">
        <v>270</v>
      </c>
      <c r="BM602" s="218" t="s">
        <v>824</v>
      </c>
    </row>
    <row r="603" s="2" customFormat="1">
      <c r="A603" s="41"/>
      <c r="B603" s="42"/>
      <c r="C603" s="43"/>
      <c r="D603" s="220" t="s">
        <v>142</v>
      </c>
      <c r="E603" s="43"/>
      <c r="F603" s="221" t="s">
        <v>825</v>
      </c>
      <c r="G603" s="43"/>
      <c r="H603" s="43"/>
      <c r="I603" s="222"/>
      <c r="J603" s="43"/>
      <c r="K603" s="43"/>
      <c r="L603" s="47"/>
      <c r="M603" s="223"/>
      <c r="N603" s="224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142</v>
      </c>
      <c r="AU603" s="20" t="s">
        <v>79</v>
      </c>
    </row>
    <row r="604" s="2" customFormat="1">
      <c r="A604" s="41"/>
      <c r="B604" s="42"/>
      <c r="C604" s="43"/>
      <c r="D604" s="225" t="s">
        <v>144</v>
      </c>
      <c r="E604" s="43"/>
      <c r="F604" s="226" t="s">
        <v>826</v>
      </c>
      <c r="G604" s="43"/>
      <c r="H604" s="43"/>
      <c r="I604" s="222"/>
      <c r="J604" s="43"/>
      <c r="K604" s="43"/>
      <c r="L604" s="47"/>
      <c r="M604" s="223"/>
      <c r="N604" s="224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144</v>
      </c>
      <c r="AU604" s="20" t="s">
        <v>79</v>
      </c>
    </row>
    <row r="605" s="13" customFormat="1">
      <c r="A605" s="13"/>
      <c r="B605" s="227"/>
      <c r="C605" s="228"/>
      <c r="D605" s="220" t="s">
        <v>146</v>
      </c>
      <c r="E605" s="229" t="s">
        <v>19</v>
      </c>
      <c r="F605" s="230" t="s">
        <v>820</v>
      </c>
      <c r="G605" s="228"/>
      <c r="H605" s="231">
        <v>360.60000000000002</v>
      </c>
      <c r="I605" s="232"/>
      <c r="J605" s="228"/>
      <c r="K605" s="228"/>
      <c r="L605" s="233"/>
      <c r="M605" s="234"/>
      <c r="N605" s="235"/>
      <c r="O605" s="235"/>
      <c r="P605" s="235"/>
      <c r="Q605" s="235"/>
      <c r="R605" s="235"/>
      <c r="S605" s="235"/>
      <c r="T605" s="23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7" t="s">
        <v>146</v>
      </c>
      <c r="AU605" s="237" t="s">
        <v>79</v>
      </c>
      <c r="AV605" s="13" t="s">
        <v>79</v>
      </c>
      <c r="AW605" s="13" t="s">
        <v>31</v>
      </c>
      <c r="AX605" s="13" t="s">
        <v>77</v>
      </c>
      <c r="AY605" s="237" t="s">
        <v>132</v>
      </c>
    </row>
    <row r="606" s="2" customFormat="1" ht="16.5" customHeight="1">
      <c r="A606" s="41"/>
      <c r="B606" s="42"/>
      <c r="C606" s="207" t="s">
        <v>827</v>
      </c>
      <c r="D606" s="207" t="s">
        <v>135</v>
      </c>
      <c r="E606" s="208" t="s">
        <v>828</v>
      </c>
      <c r="F606" s="209" t="s">
        <v>829</v>
      </c>
      <c r="G606" s="210" t="s">
        <v>153</v>
      </c>
      <c r="H606" s="211">
        <v>513.89999999999998</v>
      </c>
      <c r="I606" s="212"/>
      <c r="J606" s="213">
        <f>ROUND(I606*H606,2)</f>
        <v>0</v>
      </c>
      <c r="K606" s="209" t="s">
        <v>139</v>
      </c>
      <c r="L606" s="47"/>
      <c r="M606" s="214" t="s">
        <v>19</v>
      </c>
      <c r="N606" s="215" t="s">
        <v>40</v>
      </c>
      <c r="O606" s="87"/>
      <c r="P606" s="216">
        <f>O606*H606</f>
        <v>0</v>
      </c>
      <c r="Q606" s="216">
        <v>0.00020120000000000001</v>
      </c>
      <c r="R606" s="216">
        <f>Q606*H606</f>
        <v>0.10339668000000001</v>
      </c>
      <c r="S606" s="216">
        <v>0</v>
      </c>
      <c r="T606" s="217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8" t="s">
        <v>270</v>
      </c>
      <c r="AT606" s="218" t="s">
        <v>135</v>
      </c>
      <c r="AU606" s="218" t="s">
        <v>79</v>
      </c>
      <c r="AY606" s="20" t="s">
        <v>132</v>
      </c>
      <c r="BE606" s="219">
        <f>IF(N606="základní",J606,0)</f>
        <v>0</v>
      </c>
      <c r="BF606" s="219">
        <f>IF(N606="snížená",J606,0)</f>
        <v>0</v>
      </c>
      <c r="BG606" s="219">
        <f>IF(N606="zákl. přenesená",J606,0)</f>
        <v>0</v>
      </c>
      <c r="BH606" s="219">
        <f>IF(N606="sníž. přenesená",J606,0)</f>
        <v>0</v>
      </c>
      <c r="BI606" s="219">
        <f>IF(N606="nulová",J606,0)</f>
        <v>0</v>
      </c>
      <c r="BJ606" s="20" t="s">
        <v>77</v>
      </c>
      <c r="BK606" s="219">
        <f>ROUND(I606*H606,2)</f>
        <v>0</v>
      </c>
      <c r="BL606" s="20" t="s">
        <v>270</v>
      </c>
      <c r="BM606" s="218" t="s">
        <v>830</v>
      </c>
    </row>
    <row r="607" s="2" customFormat="1">
      <c r="A607" s="41"/>
      <c r="B607" s="42"/>
      <c r="C607" s="43"/>
      <c r="D607" s="220" t="s">
        <v>142</v>
      </c>
      <c r="E607" s="43"/>
      <c r="F607" s="221" t="s">
        <v>831</v>
      </c>
      <c r="G607" s="43"/>
      <c r="H607" s="43"/>
      <c r="I607" s="222"/>
      <c r="J607" s="43"/>
      <c r="K607" s="43"/>
      <c r="L607" s="47"/>
      <c r="M607" s="223"/>
      <c r="N607" s="224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142</v>
      </c>
      <c r="AU607" s="20" t="s">
        <v>79</v>
      </c>
    </row>
    <row r="608" s="2" customFormat="1">
      <c r="A608" s="41"/>
      <c r="B608" s="42"/>
      <c r="C608" s="43"/>
      <c r="D608" s="225" t="s">
        <v>144</v>
      </c>
      <c r="E608" s="43"/>
      <c r="F608" s="226" t="s">
        <v>832</v>
      </c>
      <c r="G608" s="43"/>
      <c r="H608" s="43"/>
      <c r="I608" s="222"/>
      <c r="J608" s="43"/>
      <c r="K608" s="43"/>
      <c r="L608" s="47"/>
      <c r="M608" s="223"/>
      <c r="N608" s="224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144</v>
      </c>
      <c r="AU608" s="20" t="s">
        <v>79</v>
      </c>
    </row>
    <row r="609" s="13" customFormat="1">
      <c r="A609" s="13"/>
      <c r="B609" s="227"/>
      <c r="C609" s="228"/>
      <c r="D609" s="220" t="s">
        <v>146</v>
      </c>
      <c r="E609" s="229" t="s">
        <v>19</v>
      </c>
      <c r="F609" s="230" t="s">
        <v>819</v>
      </c>
      <c r="G609" s="228"/>
      <c r="H609" s="231">
        <v>153.30000000000001</v>
      </c>
      <c r="I609" s="232"/>
      <c r="J609" s="228"/>
      <c r="K609" s="228"/>
      <c r="L609" s="233"/>
      <c r="M609" s="234"/>
      <c r="N609" s="235"/>
      <c r="O609" s="235"/>
      <c r="P609" s="235"/>
      <c r="Q609" s="235"/>
      <c r="R609" s="235"/>
      <c r="S609" s="235"/>
      <c r="T609" s="23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7" t="s">
        <v>146</v>
      </c>
      <c r="AU609" s="237" t="s">
        <v>79</v>
      </c>
      <c r="AV609" s="13" t="s">
        <v>79</v>
      </c>
      <c r="AW609" s="13" t="s">
        <v>31</v>
      </c>
      <c r="AX609" s="13" t="s">
        <v>69</v>
      </c>
      <c r="AY609" s="237" t="s">
        <v>132</v>
      </c>
    </row>
    <row r="610" s="13" customFormat="1">
      <c r="A610" s="13"/>
      <c r="B610" s="227"/>
      <c r="C610" s="228"/>
      <c r="D610" s="220" t="s">
        <v>146</v>
      </c>
      <c r="E610" s="229" t="s">
        <v>19</v>
      </c>
      <c r="F610" s="230" t="s">
        <v>820</v>
      </c>
      <c r="G610" s="228"/>
      <c r="H610" s="231">
        <v>360.60000000000002</v>
      </c>
      <c r="I610" s="232"/>
      <c r="J610" s="228"/>
      <c r="K610" s="228"/>
      <c r="L610" s="233"/>
      <c r="M610" s="234"/>
      <c r="N610" s="235"/>
      <c r="O610" s="235"/>
      <c r="P610" s="235"/>
      <c r="Q610" s="235"/>
      <c r="R610" s="235"/>
      <c r="S610" s="235"/>
      <c r="T610" s="23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7" t="s">
        <v>146</v>
      </c>
      <c r="AU610" s="237" t="s">
        <v>79</v>
      </c>
      <c r="AV610" s="13" t="s">
        <v>79</v>
      </c>
      <c r="AW610" s="13" t="s">
        <v>31</v>
      </c>
      <c r="AX610" s="13" t="s">
        <v>69</v>
      </c>
      <c r="AY610" s="237" t="s">
        <v>132</v>
      </c>
    </row>
    <row r="611" s="14" customFormat="1">
      <c r="A611" s="14"/>
      <c r="B611" s="238"/>
      <c r="C611" s="239"/>
      <c r="D611" s="220" t="s">
        <v>146</v>
      </c>
      <c r="E611" s="240" t="s">
        <v>19</v>
      </c>
      <c r="F611" s="241" t="s">
        <v>150</v>
      </c>
      <c r="G611" s="239"/>
      <c r="H611" s="242">
        <v>513.89999999999998</v>
      </c>
      <c r="I611" s="243"/>
      <c r="J611" s="239"/>
      <c r="K611" s="239"/>
      <c r="L611" s="244"/>
      <c r="M611" s="245"/>
      <c r="N611" s="246"/>
      <c r="O611" s="246"/>
      <c r="P611" s="246"/>
      <c r="Q611" s="246"/>
      <c r="R611" s="246"/>
      <c r="S611" s="246"/>
      <c r="T611" s="24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8" t="s">
        <v>146</v>
      </c>
      <c r="AU611" s="248" t="s">
        <v>79</v>
      </c>
      <c r="AV611" s="14" t="s">
        <v>140</v>
      </c>
      <c r="AW611" s="14" t="s">
        <v>31</v>
      </c>
      <c r="AX611" s="14" t="s">
        <v>77</v>
      </c>
      <c r="AY611" s="248" t="s">
        <v>132</v>
      </c>
    </row>
    <row r="612" s="2" customFormat="1" ht="16.5" customHeight="1">
      <c r="A612" s="41"/>
      <c r="B612" s="42"/>
      <c r="C612" s="207" t="s">
        <v>277</v>
      </c>
      <c r="D612" s="207" t="s">
        <v>135</v>
      </c>
      <c r="E612" s="208" t="s">
        <v>833</v>
      </c>
      <c r="F612" s="209" t="s">
        <v>834</v>
      </c>
      <c r="G612" s="210" t="s">
        <v>153</v>
      </c>
      <c r="H612" s="211">
        <v>513.89999999999998</v>
      </c>
      <c r="I612" s="212"/>
      <c r="J612" s="213">
        <f>ROUND(I612*H612,2)</f>
        <v>0</v>
      </c>
      <c r="K612" s="209" t="s">
        <v>139</v>
      </c>
      <c r="L612" s="47"/>
      <c r="M612" s="214" t="s">
        <v>19</v>
      </c>
      <c r="N612" s="215" t="s">
        <v>40</v>
      </c>
      <c r="O612" s="87"/>
      <c r="P612" s="216">
        <f>O612*H612</f>
        <v>0</v>
      </c>
      <c r="Q612" s="216">
        <v>0.00033</v>
      </c>
      <c r="R612" s="216">
        <f>Q612*H612</f>
        <v>0.16958699999999999</v>
      </c>
      <c r="S612" s="216">
        <v>0</v>
      </c>
      <c r="T612" s="217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8" t="s">
        <v>270</v>
      </c>
      <c r="AT612" s="218" t="s">
        <v>135</v>
      </c>
      <c r="AU612" s="218" t="s">
        <v>79</v>
      </c>
      <c r="AY612" s="20" t="s">
        <v>132</v>
      </c>
      <c r="BE612" s="219">
        <f>IF(N612="základní",J612,0)</f>
        <v>0</v>
      </c>
      <c r="BF612" s="219">
        <f>IF(N612="snížená",J612,0)</f>
        <v>0</v>
      </c>
      <c r="BG612" s="219">
        <f>IF(N612="zákl. přenesená",J612,0)</f>
        <v>0</v>
      </c>
      <c r="BH612" s="219">
        <f>IF(N612="sníž. přenesená",J612,0)</f>
        <v>0</v>
      </c>
      <c r="BI612" s="219">
        <f>IF(N612="nulová",J612,0)</f>
        <v>0</v>
      </c>
      <c r="BJ612" s="20" t="s">
        <v>77</v>
      </c>
      <c r="BK612" s="219">
        <f>ROUND(I612*H612,2)</f>
        <v>0</v>
      </c>
      <c r="BL612" s="20" t="s">
        <v>270</v>
      </c>
      <c r="BM612" s="218" t="s">
        <v>835</v>
      </c>
    </row>
    <row r="613" s="2" customFormat="1">
      <c r="A613" s="41"/>
      <c r="B613" s="42"/>
      <c r="C613" s="43"/>
      <c r="D613" s="220" t="s">
        <v>142</v>
      </c>
      <c r="E613" s="43"/>
      <c r="F613" s="221" t="s">
        <v>836</v>
      </c>
      <c r="G613" s="43"/>
      <c r="H613" s="43"/>
      <c r="I613" s="222"/>
      <c r="J613" s="43"/>
      <c r="K613" s="43"/>
      <c r="L613" s="47"/>
      <c r="M613" s="223"/>
      <c r="N613" s="224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142</v>
      </c>
      <c r="AU613" s="20" t="s">
        <v>79</v>
      </c>
    </row>
    <row r="614" s="2" customFormat="1">
      <c r="A614" s="41"/>
      <c r="B614" s="42"/>
      <c r="C614" s="43"/>
      <c r="D614" s="225" t="s">
        <v>144</v>
      </c>
      <c r="E614" s="43"/>
      <c r="F614" s="226" t="s">
        <v>837</v>
      </c>
      <c r="G614" s="43"/>
      <c r="H614" s="43"/>
      <c r="I614" s="222"/>
      <c r="J614" s="43"/>
      <c r="K614" s="43"/>
      <c r="L614" s="47"/>
      <c r="M614" s="223"/>
      <c r="N614" s="224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144</v>
      </c>
      <c r="AU614" s="20" t="s">
        <v>79</v>
      </c>
    </row>
    <row r="615" s="14" customFormat="1">
      <c r="A615" s="14"/>
      <c r="B615" s="238"/>
      <c r="C615" s="239"/>
      <c r="D615" s="220" t="s">
        <v>146</v>
      </c>
      <c r="E615" s="240" t="s">
        <v>19</v>
      </c>
      <c r="F615" s="241" t="s">
        <v>150</v>
      </c>
      <c r="G615" s="239"/>
      <c r="H615" s="242">
        <v>513.89999999999998</v>
      </c>
      <c r="I615" s="243"/>
      <c r="J615" s="239"/>
      <c r="K615" s="239"/>
      <c r="L615" s="244"/>
      <c r="M615" s="281"/>
      <c r="N615" s="282"/>
      <c r="O615" s="282"/>
      <c r="P615" s="282"/>
      <c r="Q615" s="282"/>
      <c r="R615" s="282"/>
      <c r="S615" s="282"/>
      <c r="T615" s="28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8" t="s">
        <v>146</v>
      </c>
      <c r="AU615" s="248" t="s">
        <v>79</v>
      </c>
      <c r="AV615" s="14" t="s">
        <v>140</v>
      </c>
      <c r="AW615" s="14" t="s">
        <v>31</v>
      </c>
      <c r="AX615" s="14" t="s">
        <v>69</v>
      </c>
      <c r="AY615" s="248" t="s">
        <v>132</v>
      </c>
    </row>
    <row r="616" s="2" customFormat="1" ht="6.96" customHeight="1">
      <c r="A616" s="41"/>
      <c r="B616" s="62"/>
      <c r="C616" s="63"/>
      <c r="D616" s="63"/>
      <c r="E616" s="63"/>
      <c r="F616" s="63"/>
      <c r="G616" s="63"/>
      <c r="H616" s="63"/>
      <c r="I616" s="63"/>
      <c r="J616" s="63"/>
      <c r="K616" s="63"/>
      <c r="L616" s="47"/>
      <c r="M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</row>
  </sheetData>
  <sheetProtection sheet="1" autoFilter="0" formatColumns="0" formatRows="0" objects="1" scenarios="1" spinCount="100000" saltValue="gC731wfXIlQSpGY5P79yMt8tMtGsRnP8L7uqrCsQRZGlhuG0cDbtDUQsHY+D3B88Q8ozFBA+1cPRARvgwbp/VA==" hashValue="lmrh0xw7SL96XQ1wWkZiYGu3c6/kzsaloI5w1LTBpBs3cvS+UwscEeLsGxxMhBqKdNZO925WqDjNGYC6iHA0mQ==" algorithmName="SHA-512" password="CC35"/>
  <autoFilter ref="C99:K615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5" r:id="rId1" display="https://podminky.urs.cz/item/CS_URS_2023_01/314231185"/>
    <hyperlink ref="F112" r:id="rId2" display="https://podminky.urs.cz/item/CS_URS_2023_01/316381116"/>
    <hyperlink ref="F121" r:id="rId3" display="https://podminky.urs.cz/item/CS_URS_2023_01/612142001"/>
    <hyperlink ref="F135" r:id="rId4" display="https://podminky.urs.cz/item/CS_URS_2023_01/612311131"/>
    <hyperlink ref="F139" r:id="rId5" display="https://podminky.urs.cz/item/CS_URS_2023_01/612321121"/>
    <hyperlink ref="F154" r:id="rId6" display="https://podminky.urs.cz/item/CS_URS_2023_01/622143003"/>
    <hyperlink ref="F164" r:id="rId7" display="https://podminky.urs.cz/item/CS_URS_2023_01/622143004"/>
    <hyperlink ref="F183" r:id="rId8" display="https://podminky.urs.cz/item/CS_URS_2023_01/622142001"/>
    <hyperlink ref="F187" r:id="rId9" display="https://podminky.urs.cz/item/CS_URS_2023_01/622321121"/>
    <hyperlink ref="F195" r:id="rId10" display="https://podminky.urs.cz/item/CS_URS_2023_01/622381002"/>
    <hyperlink ref="F200" r:id="rId11" display="https://podminky.urs.cz/item/CS_URS_2023_01/619991001"/>
    <hyperlink ref="F210" r:id="rId12" display="https://podminky.urs.cz/item/CS_URS_2023_01/952901111"/>
    <hyperlink ref="F215" r:id="rId13" display="https://podminky.urs.cz/item/CS_URS_2023_01/HZS1301"/>
    <hyperlink ref="F220" r:id="rId14" display="https://podminky.urs.cz/item/CS_URS_2023_01/941211111"/>
    <hyperlink ref="F227" r:id="rId15" display="https://podminky.urs.cz/item/CS_URS_2023_01/941211211"/>
    <hyperlink ref="F231" r:id="rId16" display="https://podminky.urs.cz/item/CS_URS_2023_01/941211811"/>
    <hyperlink ref="F236" r:id="rId17" display="https://podminky.urs.cz/item/CS_URS_2023_01/998011002"/>
    <hyperlink ref="F241" r:id="rId18" display="https://podminky.urs.cz/item/CS_URS_2023_01/711493121"/>
    <hyperlink ref="F248" r:id="rId19" display="https://podminky.urs.cz/item/CS_URS_2023_01/998711102"/>
    <hyperlink ref="F256" r:id="rId20" display="https://podminky.urs.cz/item/CS_URS_2023_01/712363352"/>
    <hyperlink ref="F260" r:id="rId21" display="https://podminky.urs.cz/item/CS_URS_2023_01/712363358"/>
    <hyperlink ref="F264" r:id="rId22" display="https://podminky.urs.cz/item/CS_URS_2023_01/712363360"/>
    <hyperlink ref="F268" r:id="rId23" display="https://podminky.urs.cz/item/CS_URS_2023_01/712363366"/>
    <hyperlink ref="F272" r:id="rId24" display="https://podminky.urs.cz/item/CS_URS_2023_01/712363392R"/>
    <hyperlink ref="F276" r:id="rId25" display="https://podminky.urs.cz/item/CS_URS_2023_01/998712101"/>
    <hyperlink ref="F280" r:id="rId26" display="https://podminky.urs.cz/item/CS_URS_2023_01/713111121"/>
    <hyperlink ref="F293" r:id="rId27" display="https://podminky.urs.cz/item/CS_URS_2023_01/998713101"/>
    <hyperlink ref="F297" r:id="rId28" display="https://podminky.urs.cz/item/CS_URS_2023_01/721273153"/>
    <hyperlink ref="F302" r:id="rId29" display="https://podminky.urs.cz/item/CS_URS_2023_01/762081150"/>
    <hyperlink ref="F310" r:id="rId30" display="https://podminky.urs.cz/item/CS_URS_2023_01/762332132"/>
    <hyperlink ref="F317" r:id="rId31" display="https://podminky.urs.cz/item/CS_URS_2023_01/762341210"/>
    <hyperlink ref="F330" r:id="rId32" display="https://podminky.urs.cz/item/CS_URS_2023_01/762341275"/>
    <hyperlink ref="F336" r:id="rId33" display="https://podminky.urs.cz/item/CS_URS_2023_01/762341660"/>
    <hyperlink ref="F346" r:id="rId34" display="https://podminky.urs.cz/item/CS_URS_2023_01/762342311"/>
    <hyperlink ref="F357" r:id="rId35" display="https://podminky.urs.cz/item/CS_URS_2023_01/762342511"/>
    <hyperlink ref="F407" r:id="rId36" display="https://podminky.urs.cz/item/CS_URS_2023_01/762395000.1"/>
    <hyperlink ref="F411" r:id="rId37" display="https://podminky.urs.cz/item/CS_URS_2023_01/998762102"/>
    <hyperlink ref="F415" r:id="rId38" display="https://podminky.urs.cz/item/CS_URS_2023_01/763131541"/>
    <hyperlink ref="F420" r:id="rId39" display="https://podminky.urs.cz/item/CS_URS_2023_01/763131714"/>
    <hyperlink ref="F424" r:id="rId40" display="https://podminky.urs.cz/item/CS_URS_2023_01/763131751"/>
    <hyperlink ref="F428" r:id="rId41" display="https://podminky.urs.cz/item/CS_URS_2023_01/763131771"/>
    <hyperlink ref="F446" r:id="rId42" display="https://podminky.urs.cz/item/CS_URS_2023_01/763161827R"/>
    <hyperlink ref="F456" r:id="rId43" display="https://podminky.urs.cz/item/CS_URS_2023_01/998763301"/>
    <hyperlink ref="F460" r:id="rId44" display="https://podminky.urs.cz/item/CS_URS_2023_01/764111113"/>
    <hyperlink ref="F468" r:id="rId45" display="https://podminky.urs.cz/item/CS_URS_2023_01/764011616"/>
    <hyperlink ref="F472" r:id="rId46" display="https://podminky.urs.cz/item/CS_URS_2023_01/764311605"/>
    <hyperlink ref="F477" r:id="rId47" display="https://podminky.urs.cz/item/CS_URS_2023_01/764212607"/>
    <hyperlink ref="F481" r:id="rId48" display="https://podminky.urs.cz/item/CS_URS_2023_01/764212635"/>
    <hyperlink ref="F485" r:id="rId49" display="https://podminky.urs.cz/item/CS_URS_2023_01/764316422"/>
    <hyperlink ref="F489" r:id="rId50" display="https://podminky.urs.cz/item/CS_URS_2023_01/764316423"/>
    <hyperlink ref="F493" r:id="rId51" display="https://podminky.urs.cz/item/CS_URS_2023_01/764511602"/>
    <hyperlink ref="F497" r:id="rId52" display="https://podminky.urs.cz/item/CS_URS_2023_01/764511642"/>
    <hyperlink ref="F501" r:id="rId53" display="https://podminky.urs.cz/item/CS_URS_2023_01/764518622"/>
    <hyperlink ref="F511" r:id="rId54" display="https://podminky.urs.cz/item/CS_URS_2023_01/764211615"/>
    <hyperlink ref="F529" r:id="rId55" display="https://podminky.urs.cz/item/CS_URS_2023_01/998764101"/>
    <hyperlink ref="F533" r:id="rId56" display="https://podminky.urs.cz/item/CS_URS_2023_01/765115302"/>
    <hyperlink ref="F537" r:id="rId57" display="https://podminky.urs.cz/item/CS_URS_2023_01/765191013"/>
    <hyperlink ref="F553" r:id="rId58" display="https://podminky.urs.cz/item/CS_URS_2023_01/998765102"/>
    <hyperlink ref="F557" r:id="rId59" display="https://podminky.urs.cz/item/CS_URS_2023_01/766231113"/>
    <hyperlink ref="F564" r:id="rId60" display="https://podminky.urs.cz/item/CS_URS_2023_01/998766102"/>
    <hyperlink ref="F568" r:id="rId61" display="https://podminky.urs.cz/item/CS_URS_2023_01/767881128"/>
    <hyperlink ref="F578" r:id="rId62" display="https://podminky.urs.cz/item/CS_URS_2023_01/998767102"/>
    <hyperlink ref="F582" r:id="rId63" display="https://podminky.urs.cz/item/CS_URS_2023_01/783213011"/>
    <hyperlink ref="F590" r:id="rId64" display="https://podminky.urs.cz/item/CS_URS_2023_01/783263101"/>
    <hyperlink ref="F598" r:id="rId65" display="https://podminky.urs.cz/item/CS_URS_2023_01/784111001"/>
    <hyperlink ref="F604" r:id="rId66" display="https://podminky.urs.cz/item/CS_URS_2023_01/784121001"/>
    <hyperlink ref="F608" r:id="rId67" display="https://podminky.urs.cz/item/CS_URS_2023_01/784181101"/>
    <hyperlink ref="F614" r:id="rId68" display="https://podminky.urs.cz/item/CS_URS_2023_01/7843210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 xml:space="preserve"> Kralice nad Oslavou ON oprava střechy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838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13. 10. 2021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27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32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27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33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35</v>
      </c>
      <c r="E30" s="41"/>
      <c r="F30" s="41"/>
      <c r="G30" s="41"/>
      <c r="H30" s="41"/>
      <c r="I30" s="41"/>
      <c r="J30" s="147">
        <f>ROUND(J82,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37</v>
      </c>
      <c r="G32" s="41"/>
      <c r="H32" s="41"/>
      <c r="I32" s="148" t="s">
        <v>36</v>
      </c>
      <c r="J32" s="148" t="s">
        <v>38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39</v>
      </c>
      <c r="E33" s="135" t="s">
        <v>40</v>
      </c>
      <c r="F33" s="150">
        <f>ROUND((SUM(BE82:BE197)),  2)</f>
        <v>0</v>
      </c>
      <c r="G33" s="41"/>
      <c r="H33" s="41"/>
      <c r="I33" s="151">
        <v>0.20999999999999999</v>
      </c>
      <c r="J33" s="150">
        <f>ROUND(((SUM(BE82:BE197))*I33),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41</v>
      </c>
      <c r="F34" s="150">
        <f>ROUND((SUM(BF82:BF197)),  2)</f>
        <v>0</v>
      </c>
      <c r="G34" s="41"/>
      <c r="H34" s="41"/>
      <c r="I34" s="151">
        <v>0.14999999999999999</v>
      </c>
      <c r="J34" s="150">
        <f>ROUND(((SUM(BF82:BF197))*I34),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42</v>
      </c>
      <c r="F35" s="150">
        <f>ROUND((SUM(BG82:BG197)),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43</v>
      </c>
      <c r="F36" s="150">
        <f>ROUND((SUM(BH82:BH197)),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44</v>
      </c>
      <c r="F37" s="150">
        <f>ROUND((SUM(BI82:BI197)),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 xml:space="preserve"> Kralice nad Oslavou ON oprava střechy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02 - Bourací práce 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13. 10. 2021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67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101</v>
      </c>
      <c r="E61" s="177"/>
      <c r="F61" s="177"/>
      <c r="G61" s="177"/>
      <c r="H61" s="177"/>
      <c r="I61" s="177"/>
      <c r="J61" s="178">
        <f>J84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839</v>
      </c>
      <c r="E62" s="177"/>
      <c r="F62" s="177"/>
      <c r="G62" s="177"/>
      <c r="H62" s="177"/>
      <c r="I62" s="177"/>
      <c r="J62" s="178">
        <f>J184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117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3" t="str">
        <f>E7</f>
        <v xml:space="preserve"> Kralice nad Oslavou ON oprava střechy</v>
      </c>
      <c r="F72" s="35"/>
      <c r="G72" s="35"/>
      <c r="H72" s="35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90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 xml:space="preserve">02 - Bourací práce </v>
      </c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 xml:space="preserve"> </v>
      </c>
      <c r="G76" s="43"/>
      <c r="H76" s="43"/>
      <c r="I76" s="35" t="s">
        <v>23</v>
      </c>
      <c r="J76" s="75" t="str">
        <f>IF(J12="","",J12)</f>
        <v>13. 10. 2021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25</v>
      </c>
      <c r="D78" s="43"/>
      <c r="E78" s="43"/>
      <c r="F78" s="30" t="str">
        <f>E15</f>
        <v xml:space="preserve"> </v>
      </c>
      <c r="G78" s="43"/>
      <c r="H78" s="43"/>
      <c r="I78" s="35" t="s">
        <v>30</v>
      </c>
      <c r="J78" s="39" t="str">
        <f>E21</f>
        <v xml:space="preserve"> 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28</v>
      </c>
      <c r="D79" s="43"/>
      <c r="E79" s="43"/>
      <c r="F79" s="30" t="str">
        <f>IF(E18="","",E18)</f>
        <v>Vyplň údaj</v>
      </c>
      <c r="G79" s="43"/>
      <c r="H79" s="43"/>
      <c r="I79" s="35" t="s">
        <v>32</v>
      </c>
      <c r="J79" s="39" t="str">
        <f>E24</f>
        <v xml:space="preserve"> 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0"/>
      <c r="B81" s="181"/>
      <c r="C81" s="182" t="s">
        <v>118</v>
      </c>
      <c r="D81" s="183" t="s">
        <v>54</v>
      </c>
      <c r="E81" s="183" t="s">
        <v>50</v>
      </c>
      <c r="F81" s="183" t="s">
        <v>51</v>
      </c>
      <c r="G81" s="183" t="s">
        <v>119</v>
      </c>
      <c r="H81" s="183" t="s">
        <v>120</v>
      </c>
      <c r="I81" s="183" t="s">
        <v>121</v>
      </c>
      <c r="J81" s="183" t="s">
        <v>94</v>
      </c>
      <c r="K81" s="184" t="s">
        <v>122</v>
      </c>
      <c r="L81" s="185"/>
      <c r="M81" s="95" t="s">
        <v>19</v>
      </c>
      <c r="N81" s="96" t="s">
        <v>39</v>
      </c>
      <c r="O81" s="96" t="s">
        <v>123</v>
      </c>
      <c r="P81" s="96" t="s">
        <v>124</v>
      </c>
      <c r="Q81" s="96" t="s">
        <v>125</v>
      </c>
      <c r="R81" s="96" t="s">
        <v>126</v>
      </c>
      <c r="S81" s="96" t="s">
        <v>127</v>
      </c>
      <c r="T81" s="97" t="s">
        <v>128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41"/>
      <c r="B82" s="42"/>
      <c r="C82" s="102" t="s">
        <v>129</v>
      </c>
      <c r="D82" s="43"/>
      <c r="E82" s="43"/>
      <c r="F82" s="43"/>
      <c r="G82" s="43"/>
      <c r="H82" s="43"/>
      <c r="I82" s="43"/>
      <c r="J82" s="186">
        <f>BK82</f>
        <v>0</v>
      </c>
      <c r="K82" s="43"/>
      <c r="L82" s="47"/>
      <c r="M82" s="98"/>
      <c r="N82" s="187"/>
      <c r="O82" s="99"/>
      <c r="P82" s="188">
        <f>P83</f>
        <v>0</v>
      </c>
      <c r="Q82" s="99"/>
      <c r="R82" s="188">
        <f>R83</f>
        <v>0</v>
      </c>
      <c r="S82" s="99"/>
      <c r="T82" s="189">
        <f>T83</f>
        <v>25.134642299999996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68</v>
      </c>
      <c r="AU82" s="20" t="s">
        <v>95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68</v>
      </c>
      <c r="E83" s="194" t="s">
        <v>130</v>
      </c>
      <c r="F83" s="194" t="s">
        <v>131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P84+P184</f>
        <v>0</v>
      </c>
      <c r="Q83" s="199"/>
      <c r="R83" s="200">
        <f>R84+R184</f>
        <v>0</v>
      </c>
      <c r="S83" s="199"/>
      <c r="T83" s="201">
        <f>T84+T184</f>
        <v>25.134642299999996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77</v>
      </c>
      <c r="AT83" s="203" t="s">
        <v>68</v>
      </c>
      <c r="AU83" s="203" t="s">
        <v>69</v>
      </c>
      <c r="AY83" s="202" t="s">
        <v>132</v>
      </c>
      <c r="BK83" s="204">
        <f>BK84+BK184</f>
        <v>0</v>
      </c>
    </row>
    <row r="84" s="12" customFormat="1" ht="22.8" customHeight="1">
      <c r="A84" s="12"/>
      <c r="B84" s="191"/>
      <c r="C84" s="192"/>
      <c r="D84" s="193" t="s">
        <v>68</v>
      </c>
      <c r="E84" s="205" t="s">
        <v>221</v>
      </c>
      <c r="F84" s="205" t="s">
        <v>252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SUM(P85:P183)</f>
        <v>0</v>
      </c>
      <c r="Q84" s="199"/>
      <c r="R84" s="200">
        <f>SUM(R85:R183)</f>
        <v>0</v>
      </c>
      <c r="S84" s="199"/>
      <c r="T84" s="201">
        <f>SUM(T85:T183)</f>
        <v>25.134642299999996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77</v>
      </c>
      <c r="AT84" s="203" t="s">
        <v>68</v>
      </c>
      <c r="AU84" s="203" t="s">
        <v>77</v>
      </c>
      <c r="AY84" s="202" t="s">
        <v>132</v>
      </c>
      <c r="BK84" s="204">
        <f>SUM(BK85:BK183)</f>
        <v>0</v>
      </c>
    </row>
    <row r="85" s="2" customFormat="1" ht="16.5" customHeight="1">
      <c r="A85" s="41"/>
      <c r="B85" s="42"/>
      <c r="C85" s="207" t="s">
        <v>77</v>
      </c>
      <c r="D85" s="207" t="s">
        <v>135</v>
      </c>
      <c r="E85" s="208" t="s">
        <v>840</v>
      </c>
      <c r="F85" s="209" t="s">
        <v>841</v>
      </c>
      <c r="G85" s="210" t="s">
        <v>153</v>
      </c>
      <c r="H85" s="211">
        <v>51.085000000000001</v>
      </c>
      <c r="I85" s="212"/>
      <c r="J85" s="213">
        <f>ROUND(I85*H85,2)</f>
        <v>0</v>
      </c>
      <c r="K85" s="209" t="s">
        <v>139</v>
      </c>
      <c r="L85" s="47"/>
      <c r="M85" s="214" t="s">
        <v>19</v>
      </c>
      <c r="N85" s="215" t="s">
        <v>40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0.010999999999999999</v>
      </c>
      <c r="T85" s="217">
        <f>S85*H85</f>
        <v>0.56193499999999996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270</v>
      </c>
      <c r="AT85" s="218" t="s">
        <v>135</v>
      </c>
      <c r="AU85" s="218" t="s">
        <v>79</v>
      </c>
      <c r="AY85" s="20" t="s">
        <v>132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77</v>
      </c>
      <c r="BK85" s="219">
        <f>ROUND(I85*H85,2)</f>
        <v>0</v>
      </c>
      <c r="BL85" s="20" t="s">
        <v>270</v>
      </c>
      <c r="BM85" s="218" t="s">
        <v>842</v>
      </c>
    </row>
    <row r="86" s="2" customFormat="1">
      <c r="A86" s="41"/>
      <c r="B86" s="42"/>
      <c r="C86" s="43"/>
      <c r="D86" s="220" t="s">
        <v>142</v>
      </c>
      <c r="E86" s="43"/>
      <c r="F86" s="221" t="s">
        <v>843</v>
      </c>
      <c r="G86" s="43"/>
      <c r="H86" s="43"/>
      <c r="I86" s="222"/>
      <c r="J86" s="43"/>
      <c r="K86" s="43"/>
      <c r="L86" s="47"/>
      <c r="M86" s="223"/>
      <c r="N86" s="224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142</v>
      </c>
      <c r="AU86" s="20" t="s">
        <v>79</v>
      </c>
    </row>
    <row r="87" s="2" customFormat="1">
      <c r="A87" s="41"/>
      <c r="B87" s="42"/>
      <c r="C87" s="43"/>
      <c r="D87" s="225" t="s">
        <v>144</v>
      </c>
      <c r="E87" s="43"/>
      <c r="F87" s="226" t="s">
        <v>844</v>
      </c>
      <c r="G87" s="43"/>
      <c r="H87" s="43"/>
      <c r="I87" s="222"/>
      <c r="J87" s="43"/>
      <c r="K87" s="43"/>
      <c r="L87" s="47"/>
      <c r="M87" s="223"/>
      <c r="N87" s="22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144</v>
      </c>
      <c r="AU87" s="20" t="s">
        <v>79</v>
      </c>
    </row>
    <row r="88" s="13" customFormat="1">
      <c r="A88" s="13"/>
      <c r="B88" s="227"/>
      <c r="C88" s="228"/>
      <c r="D88" s="220" t="s">
        <v>146</v>
      </c>
      <c r="E88" s="229" t="s">
        <v>19</v>
      </c>
      <c r="F88" s="230" t="s">
        <v>448</v>
      </c>
      <c r="G88" s="228"/>
      <c r="H88" s="231">
        <v>49.005000000000003</v>
      </c>
      <c r="I88" s="232"/>
      <c r="J88" s="228"/>
      <c r="K88" s="228"/>
      <c r="L88" s="233"/>
      <c r="M88" s="234"/>
      <c r="N88" s="235"/>
      <c r="O88" s="235"/>
      <c r="P88" s="235"/>
      <c r="Q88" s="235"/>
      <c r="R88" s="235"/>
      <c r="S88" s="235"/>
      <c r="T88" s="23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7" t="s">
        <v>146</v>
      </c>
      <c r="AU88" s="237" t="s">
        <v>79</v>
      </c>
      <c r="AV88" s="13" t="s">
        <v>79</v>
      </c>
      <c r="AW88" s="13" t="s">
        <v>31</v>
      </c>
      <c r="AX88" s="13" t="s">
        <v>69</v>
      </c>
      <c r="AY88" s="237" t="s">
        <v>132</v>
      </c>
    </row>
    <row r="89" s="13" customFormat="1">
      <c r="A89" s="13"/>
      <c r="B89" s="227"/>
      <c r="C89" s="228"/>
      <c r="D89" s="220" t="s">
        <v>146</v>
      </c>
      <c r="E89" s="229" t="s">
        <v>19</v>
      </c>
      <c r="F89" s="230" t="s">
        <v>449</v>
      </c>
      <c r="G89" s="228"/>
      <c r="H89" s="231">
        <v>2.0800000000000001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146</v>
      </c>
      <c r="AU89" s="237" t="s">
        <v>79</v>
      </c>
      <c r="AV89" s="13" t="s">
        <v>79</v>
      </c>
      <c r="AW89" s="13" t="s">
        <v>31</v>
      </c>
      <c r="AX89" s="13" t="s">
        <v>69</v>
      </c>
      <c r="AY89" s="237" t="s">
        <v>132</v>
      </c>
    </row>
    <row r="90" s="14" customFormat="1">
      <c r="A90" s="14"/>
      <c r="B90" s="238"/>
      <c r="C90" s="239"/>
      <c r="D90" s="220" t="s">
        <v>146</v>
      </c>
      <c r="E90" s="240" t="s">
        <v>19</v>
      </c>
      <c r="F90" s="241" t="s">
        <v>150</v>
      </c>
      <c r="G90" s="239"/>
      <c r="H90" s="242">
        <v>51.085000000000001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146</v>
      </c>
      <c r="AU90" s="248" t="s">
        <v>79</v>
      </c>
      <c r="AV90" s="14" t="s">
        <v>140</v>
      </c>
      <c r="AW90" s="14" t="s">
        <v>31</v>
      </c>
      <c r="AX90" s="14" t="s">
        <v>77</v>
      </c>
      <c r="AY90" s="248" t="s">
        <v>132</v>
      </c>
    </row>
    <row r="91" s="2" customFormat="1" ht="16.5" customHeight="1">
      <c r="A91" s="41"/>
      <c r="B91" s="42"/>
      <c r="C91" s="207" t="s">
        <v>79</v>
      </c>
      <c r="D91" s="207" t="s">
        <v>135</v>
      </c>
      <c r="E91" s="208" t="s">
        <v>845</v>
      </c>
      <c r="F91" s="209" t="s">
        <v>846</v>
      </c>
      <c r="G91" s="210" t="s">
        <v>153</v>
      </c>
      <c r="H91" s="211">
        <v>282.79000000000002</v>
      </c>
      <c r="I91" s="212"/>
      <c r="J91" s="213">
        <f>ROUND(I91*H91,2)</f>
        <v>0</v>
      </c>
      <c r="K91" s="209" t="s">
        <v>139</v>
      </c>
      <c r="L91" s="47"/>
      <c r="M91" s="214" t="s">
        <v>19</v>
      </c>
      <c r="N91" s="215" t="s">
        <v>40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0.00175</v>
      </c>
      <c r="T91" s="217">
        <f>S91*H91</f>
        <v>0.49488250000000006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270</v>
      </c>
      <c r="AT91" s="218" t="s">
        <v>135</v>
      </c>
      <c r="AU91" s="218" t="s">
        <v>79</v>
      </c>
      <c r="AY91" s="20" t="s">
        <v>132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77</v>
      </c>
      <c r="BK91" s="219">
        <f>ROUND(I91*H91,2)</f>
        <v>0</v>
      </c>
      <c r="BL91" s="20" t="s">
        <v>270</v>
      </c>
      <c r="BM91" s="218" t="s">
        <v>847</v>
      </c>
    </row>
    <row r="92" s="2" customFormat="1">
      <c r="A92" s="41"/>
      <c r="B92" s="42"/>
      <c r="C92" s="43"/>
      <c r="D92" s="220" t="s">
        <v>142</v>
      </c>
      <c r="E92" s="43"/>
      <c r="F92" s="221" t="s">
        <v>848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142</v>
      </c>
      <c r="AU92" s="20" t="s">
        <v>79</v>
      </c>
    </row>
    <row r="93" s="2" customFormat="1">
      <c r="A93" s="41"/>
      <c r="B93" s="42"/>
      <c r="C93" s="43"/>
      <c r="D93" s="225" t="s">
        <v>144</v>
      </c>
      <c r="E93" s="43"/>
      <c r="F93" s="226" t="s">
        <v>849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144</v>
      </c>
      <c r="AU93" s="20" t="s">
        <v>79</v>
      </c>
    </row>
    <row r="94" s="13" customFormat="1">
      <c r="A94" s="13"/>
      <c r="B94" s="227"/>
      <c r="C94" s="228"/>
      <c r="D94" s="220" t="s">
        <v>146</v>
      </c>
      <c r="E94" s="229" t="s">
        <v>19</v>
      </c>
      <c r="F94" s="230" t="s">
        <v>850</v>
      </c>
      <c r="G94" s="228"/>
      <c r="H94" s="231">
        <v>282.79000000000002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146</v>
      </c>
      <c r="AU94" s="237" t="s">
        <v>79</v>
      </c>
      <c r="AV94" s="13" t="s">
        <v>79</v>
      </c>
      <c r="AW94" s="13" t="s">
        <v>31</v>
      </c>
      <c r="AX94" s="13" t="s">
        <v>77</v>
      </c>
      <c r="AY94" s="237" t="s">
        <v>132</v>
      </c>
    </row>
    <row r="95" s="2" customFormat="1" ht="16.5" customHeight="1">
      <c r="A95" s="41"/>
      <c r="B95" s="42"/>
      <c r="C95" s="207" t="s">
        <v>133</v>
      </c>
      <c r="D95" s="207" t="s">
        <v>135</v>
      </c>
      <c r="E95" s="208" t="s">
        <v>851</v>
      </c>
      <c r="F95" s="209" t="s">
        <v>852</v>
      </c>
      <c r="G95" s="210" t="s">
        <v>194</v>
      </c>
      <c r="H95" s="211">
        <v>182.09999999999999</v>
      </c>
      <c r="I95" s="212"/>
      <c r="J95" s="213">
        <f>ROUND(I95*H95,2)</f>
        <v>0</v>
      </c>
      <c r="K95" s="209" t="s">
        <v>139</v>
      </c>
      <c r="L95" s="47"/>
      <c r="M95" s="214" t="s">
        <v>19</v>
      </c>
      <c r="N95" s="215" t="s">
        <v>40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0.014</v>
      </c>
      <c r="T95" s="217">
        <f>S95*H95</f>
        <v>2.5493999999999999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270</v>
      </c>
      <c r="AT95" s="218" t="s">
        <v>135</v>
      </c>
      <c r="AU95" s="218" t="s">
        <v>79</v>
      </c>
      <c r="AY95" s="20" t="s">
        <v>132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77</v>
      </c>
      <c r="BK95" s="219">
        <f>ROUND(I95*H95,2)</f>
        <v>0</v>
      </c>
      <c r="BL95" s="20" t="s">
        <v>270</v>
      </c>
      <c r="BM95" s="218" t="s">
        <v>853</v>
      </c>
    </row>
    <row r="96" s="2" customFormat="1">
      <c r="A96" s="41"/>
      <c r="B96" s="42"/>
      <c r="C96" s="43"/>
      <c r="D96" s="220" t="s">
        <v>142</v>
      </c>
      <c r="E96" s="43"/>
      <c r="F96" s="221" t="s">
        <v>854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142</v>
      </c>
      <c r="AU96" s="20" t="s">
        <v>79</v>
      </c>
    </row>
    <row r="97" s="2" customFormat="1">
      <c r="A97" s="41"/>
      <c r="B97" s="42"/>
      <c r="C97" s="43"/>
      <c r="D97" s="225" t="s">
        <v>144</v>
      </c>
      <c r="E97" s="43"/>
      <c r="F97" s="226" t="s">
        <v>855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144</v>
      </c>
      <c r="AU97" s="20" t="s">
        <v>79</v>
      </c>
    </row>
    <row r="98" s="13" customFormat="1">
      <c r="A98" s="13"/>
      <c r="B98" s="227"/>
      <c r="C98" s="228"/>
      <c r="D98" s="220" t="s">
        <v>146</v>
      </c>
      <c r="E98" s="229" t="s">
        <v>19</v>
      </c>
      <c r="F98" s="230" t="s">
        <v>434</v>
      </c>
      <c r="G98" s="228"/>
      <c r="H98" s="231">
        <v>75.599999999999994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146</v>
      </c>
      <c r="AU98" s="237" t="s">
        <v>79</v>
      </c>
      <c r="AV98" s="13" t="s">
        <v>79</v>
      </c>
      <c r="AW98" s="13" t="s">
        <v>31</v>
      </c>
      <c r="AX98" s="13" t="s">
        <v>69</v>
      </c>
      <c r="AY98" s="237" t="s">
        <v>132</v>
      </c>
    </row>
    <row r="99" s="13" customFormat="1">
      <c r="A99" s="13"/>
      <c r="B99" s="227"/>
      <c r="C99" s="228"/>
      <c r="D99" s="220" t="s">
        <v>146</v>
      </c>
      <c r="E99" s="229" t="s">
        <v>19</v>
      </c>
      <c r="F99" s="230" t="s">
        <v>435</v>
      </c>
      <c r="G99" s="228"/>
      <c r="H99" s="231">
        <v>55.799999999999997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146</v>
      </c>
      <c r="AU99" s="237" t="s">
        <v>79</v>
      </c>
      <c r="AV99" s="13" t="s">
        <v>79</v>
      </c>
      <c r="AW99" s="13" t="s">
        <v>31</v>
      </c>
      <c r="AX99" s="13" t="s">
        <v>69</v>
      </c>
      <c r="AY99" s="237" t="s">
        <v>132</v>
      </c>
    </row>
    <row r="100" s="13" customFormat="1">
      <c r="A100" s="13"/>
      <c r="B100" s="227"/>
      <c r="C100" s="228"/>
      <c r="D100" s="220" t="s">
        <v>146</v>
      </c>
      <c r="E100" s="229" t="s">
        <v>19</v>
      </c>
      <c r="F100" s="230" t="s">
        <v>436</v>
      </c>
      <c r="G100" s="228"/>
      <c r="H100" s="231">
        <v>26.399999999999999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146</v>
      </c>
      <c r="AU100" s="237" t="s">
        <v>79</v>
      </c>
      <c r="AV100" s="13" t="s">
        <v>79</v>
      </c>
      <c r="AW100" s="13" t="s">
        <v>31</v>
      </c>
      <c r="AX100" s="13" t="s">
        <v>69</v>
      </c>
      <c r="AY100" s="237" t="s">
        <v>132</v>
      </c>
    </row>
    <row r="101" s="13" customFormat="1">
      <c r="A101" s="13"/>
      <c r="B101" s="227"/>
      <c r="C101" s="228"/>
      <c r="D101" s="220" t="s">
        <v>146</v>
      </c>
      <c r="E101" s="229" t="s">
        <v>19</v>
      </c>
      <c r="F101" s="230" t="s">
        <v>437</v>
      </c>
      <c r="G101" s="228"/>
      <c r="H101" s="231">
        <v>24.300000000000001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146</v>
      </c>
      <c r="AU101" s="237" t="s">
        <v>79</v>
      </c>
      <c r="AV101" s="13" t="s">
        <v>79</v>
      </c>
      <c r="AW101" s="13" t="s">
        <v>31</v>
      </c>
      <c r="AX101" s="13" t="s">
        <v>69</v>
      </c>
      <c r="AY101" s="237" t="s">
        <v>132</v>
      </c>
    </row>
    <row r="102" s="2" customFormat="1" ht="16.5" customHeight="1">
      <c r="A102" s="41"/>
      <c r="B102" s="42"/>
      <c r="C102" s="207" t="s">
        <v>140</v>
      </c>
      <c r="D102" s="207" t="s">
        <v>135</v>
      </c>
      <c r="E102" s="208" t="s">
        <v>856</v>
      </c>
      <c r="F102" s="209" t="s">
        <v>857</v>
      </c>
      <c r="G102" s="210" t="s">
        <v>153</v>
      </c>
      <c r="H102" s="211">
        <v>282.80500000000001</v>
      </c>
      <c r="I102" s="212"/>
      <c r="J102" s="213">
        <f>ROUND(I102*H102,2)</f>
        <v>0</v>
      </c>
      <c r="K102" s="209" t="s">
        <v>139</v>
      </c>
      <c r="L102" s="47"/>
      <c r="M102" s="214" t="s">
        <v>19</v>
      </c>
      <c r="N102" s="215" t="s">
        <v>40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0.014999999999999999</v>
      </c>
      <c r="T102" s="217">
        <f>S102*H102</f>
        <v>4.2420749999999998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270</v>
      </c>
      <c r="AT102" s="218" t="s">
        <v>135</v>
      </c>
      <c r="AU102" s="218" t="s">
        <v>79</v>
      </c>
      <c r="AY102" s="20" t="s">
        <v>132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77</v>
      </c>
      <c r="BK102" s="219">
        <f>ROUND(I102*H102,2)</f>
        <v>0</v>
      </c>
      <c r="BL102" s="20" t="s">
        <v>270</v>
      </c>
      <c r="BM102" s="218" t="s">
        <v>858</v>
      </c>
    </row>
    <row r="103" s="2" customFormat="1">
      <c r="A103" s="41"/>
      <c r="B103" s="42"/>
      <c r="C103" s="43"/>
      <c r="D103" s="220" t="s">
        <v>142</v>
      </c>
      <c r="E103" s="43"/>
      <c r="F103" s="221" t="s">
        <v>859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142</v>
      </c>
      <c r="AU103" s="20" t="s">
        <v>79</v>
      </c>
    </row>
    <row r="104" s="2" customFormat="1">
      <c r="A104" s="41"/>
      <c r="B104" s="42"/>
      <c r="C104" s="43"/>
      <c r="D104" s="225" t="s">
        <v>144</v>
      </c>
      <c r="E104" s="43"/>
      <c r="F104" s="226" t="s">
        <v>860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79</v>
      </c>
    </row>
    <row r="105" s="14" customFormat="1">
      <c r="A105" s="14"/>
      <c r="B105" s="238"/>
      <c r="C105" s="239"/>
      <c r="D105" s="220" t="s">
        <v>146</v>
      </c>
      <c r="E105" s="240" t="s">
        <v>19</v>
      </c>
      <c r="F105" s="241" t="s">
        <v>150</v>
      </c>
      <c r="G105" s="239"/>
      <c r="H105" s="242">
        <v>282.80500000000001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146</v>
      </c>
      <c r="AU105" s="248" t="s">
        <v>79</v>
      </c>
      <c r="AV105" s="14" t="s">
        <v>140</v>
      </c>
      <c r="AW105" s="14" t="s">
        <v>31</v>
      </c>
      <c r="AX105" s="14" t="s">
        <v>69</v>
      </c>
      <c r="AY105" s="248" t="s">
        <v>132</v>
      </c>
    </row>
    <row r="106" s="2" customFormat="1" ht="16.5" customHeight="1">
      <c r="A106" s="41"/>
      <c r="B106" s="42"/>
      <c r="C106" s="207" t="s">
        <v>185</v>
      </c>
      <c r="D106" s="207" t="s">
        <v>135</v>
      </c>
      <c r="E106" s="208" t="s">
        <v>861</v>
      </c>
      <c r="F106" s="209" t="s">
        <v>862</v>
      </c>
      <c r="G106" s="210" t="s">
        <v>153</v>
      </c>
      <c r="H106" s="211">
        <v>153.36500000000001</v>
      </c>
      <c r="I106" s="212"/>
      <c r="J106" s="213">
        <f>ROUND(I106*H106,2)</f>
        <v>0</v>
      </c>
      <c r="K106" s="209" t="s">
        <v>139</v>
      </c>
      <c r="L106" s="47"/>
      <c r="M106" s="214" t="s">
        <v>19</v>
      </c>
      <c r="N106" s="215" t="s">
        <v>40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0.040000000000000001</v>
      </c>
      <c r="T106" s="217">
        <f>S106*H106</f>
        <v>6.1346000000000007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270</v>
      </c>
      <c r="AT106" s="218" t="s">
        <v>135</v>
      </c>
      <c r="AU106" s="218" t="s">
        <v>79</v>
      </c>
      <c r="AY106" s="20" t="s">
        <v>132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77</v>
      </c>
      <c r="BK106" s="219">
        <f>ROUND(I106*H106,2)</f>
        <v>0</v>
      </c>
      <c r="BL106" s="20" t="s">
        <v>270</v>
      </c>
      <c r="BM106" s="218" t="s">
        <v>863</v>
      </c>
    </row>
    <row r="107" s="2" customFormat="1">
      <c r="A107" s="41"/>
      <c r="B107" s="42"/>
      <c r="C107" s="43"/>
      <c r="D107" s="220" t="s">
        <v>142</v>
      </c>
      <c r="E107" s="43"/>
      <c r="F107" s="221" t="s">
        <v>864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142</v>
      </c>
      <c r="AU107" s="20" t="s">
        <v>79</v>
      </c>
    </row>
    <row r="108" s="2" customFormat="1">
      <c r="A108" s="41"/>
      <c r="B108" s="42"/>
      <c r="C108" s="43"/>
      <c r="D108" s="225" t="s">
        <v>144</v>
      </c>
      <c r="E108" s="43"/>
      <c r="F108" s="226" t="s">
        <v>865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144</v>
      </c>
      <c r="AU108" s="20" t="s">
        <v>79</v>
      </c>
    </row>
    <row r="109" s="13" customFormat="1">
      <c r="A109" s="13"/>
      <c r="B109" s="227"/>
      <c r="C109" s="228"/>
      <c r="D109" s="220" t="s">
        <v>146</v>
      </c>
      <c r="E109" s="229" t="s">
        <v>19</v>
      </c>
      <c r="F109" s="230" t="s">
        <v>565</v>
      </c>
      <c r="G109" s="228"/>
      <c r="H109" s="231">
        <v>8.6099999999999994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146</v>
      </c>
      <c r="AU109" s="237" t="s">
        <v>79</v>
      </c>
      <c r="AV109" s="13" t="s">
        <v>79</v>
      </c>
      <c r="AW109" s="13" t="s">
        <v>31</v>
      </c>
      <c r="AX109" s="13" t="s">
        <v>69</v>
      </c>
      <c r="AY109" s="237" t="s">
        <v>132</v>
      </c>
    </row>
    <row r="110" s="13" customFormat="1">
      <c r="A110" s="13"/>
      <c r="B110" s="227"/>
      <c r="C110" s="228"/>
      <c r="D110" s="220" t="s">
        <v>146</v>
      </c>
      <c r="E110" s="229" t="s">
        <v>19</v>
      </c>
      <c r="F110" s="230" t="s">
        <v>566</v>
      </c>
      <c r="G110" s="228"/>
      <c r="H110" s="231">
        <v>18.449999999999999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146</v>
      </c>
      <c r="AU110" s="237" t="s">
        <v>79</v>
      </c>
      <c r="AV110" s="13" t="s">
        <v>79</v>
      </c>
      <c r="AW110" s="13" t="s">
        <v>31</v>
      </c>
      <c r="AX110" s="13" t="s">
        <v>69</v>
      </c>
      <c r="AY110" s="237" t="s">
        <v>132</v>
      </c>
    </row>
    <row r="111" s="13" customFormat="1">
      <c r="A111" s="13"/>
      <c r="B111" s="227"/>
      <c r="C111" s="228"/>
      <c r="D111" s="220" t="s">
        <v>146</v>
      </c>
      <c r="E111" s="229" t="s">
        <v>19</v>
      </c>
      <c r="F111" s="230" t="s">
        <v>567</v>
      </c>
      <c r="G111" s="228"/>
      <c r="H111" s="231">
        <v>8.6099999999999994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146</v>
      </c>
      <c r="AU111" s="237" t="s">
        <v>79</v>
      </c>
      <c r="AV111" s="13" t="s">
        <v>79</v>
      </c>
      <c r="AW111" s="13" t="s">
        <v>31</v>
      </c>
      <c r="AX111" s="13" t="s">
        <v>69</v>
      </c>
      <c r="AY111" s="237" t="s">
        <v>132</v>
      </c>
    </row>
    <row r="112" s="13" customFormat="1">
      <c r="A112" s="13"/>
      <c r="B112" s="227"/>
      <c r="C112" s="228"/>
      <c r="D112" s="220" t="s">
        <v>146</v>
      </c>
      <c r="E112" s="229" t="s">
        <v>19</v>
      </c>
      <c r="F112" s="230" t="s">
        <v>568</v>
      </c>
      <c r="G112" s="228"/>
      <c r="H112" s="231">
        <v>11.039999999999999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146</v>
      </c>
      <c r="AU112" s="237" t="s">
        <v>79</v>
      </c>
      <c r="AV112" s="13" t="s">
        <v>79</v>
      </c>
      <c r="AW112" s="13" t="s">
        <v>31</v>
      </c>
      <c r="AX112" s="13" t="s">
        <v>69</v>
      </c>
      <c r="AY112" s="237" t="s">
        <v>132</v>
      </c>
    </row>
    <row r="113" s="13" customFormat="1">
      <c r="A113" s="13"/>
      <c r="B113" s="227"/>
      <c r="C113" s="228"/>
      <c r="D113" s="220" t="s">
        <v>146</v>
      </c>
      <c r="E113" s="229" t="s">
        <v>19</v>
      </c>
      <c r="F113" s="230" t="s">
        <v>569</v>
      </c>
      <c r="G113" s="228"/>
      <c r="H113" s="231">
        <v>13.800000000000001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146</v>
      </c>
      <c r="AU113" s="237" t="s">
        <v>79</v>
      </c>
      <c r="AV113" s="13" t="s">
        <v>79</v>
      </c>
      <c r="AW113" s="13" t="s">
        <v>31</v>
      </c>
      <c r="AX113" s="13" t="s">
        <v>69</v>
      </c>
      <c r="AY113" s="237" t="s">
        <v>132</v>
      </c>
    </row>
    <row r="114" s="13" customFormat="1">
      <c r="A114" s="13"/>
      <c r="B114" s="227"/>
      <c r="C114" s="228"/>
      <c r="D114" s="220" t="s">
        <v>146</v>
      </c>
      <c r="E114" s="229" t="s">
        <v>19</v>
      </c>
      <c r="F114" s="230" t="s">
        <v>866</v>
      </c>
      <c r="G114" s="228"/>
      <c r="H114" s="231">
        <v>25.379999999999999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146</v>
      </c>
      <c r="AU114" s="237" t="s">
        <v>79</v>
      </c>
      <c r="AV114" s="13" t="s">
        <v>79</v>
      </c>
      <c r="AW114" s="13" t="s">
        <v>31</v>
      </c>
      <c r="AX114" s="13" t="s">
        <v>69</v>
      </c>
      <c r="AY114" s="237" t="s">
        <v>132</v>
      </c>
    </row>
    <row r="115" s="13" customFormat="1">
      <c r="A115" s="13"/>
      <c r="B115" s="227"/>
      <c r="C115" s="228"/>
      <c r="D115" s="220" t="s">
        <v>146</v>
      </c>
      <c r="E115" s="229" t="s">
        <v>19</v>
      </c>
      <c r="F115" s="230" t="s">
        <v>571</v>
      </c>
      <c r="G115" s="228"/>
      <c r="H115" s="231">
        <v>9.1300000000000008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146</v>
      </c>
      <c r="AU115" s="237" t="s">
        <v>79</v>
      </c>
      <c r="AV115" s="13" t="s">
        <v>79</v>
      </c>
      <c r="AW115" s="13" t="s">
        <v>31</v>
      </c>
      <c r="AX115" s="13" t="s">
        <v>69</v>
      </c>
      <c r="AY115" s="237" t="s">
        <v>132</v>
      </c>
    </row>
    <row r="116" s="13" customFormat="1">
      <c r="A116" s="13"/>
      <c r="B116" s="227"/>
      <c r="C116" s="228"/>
      <c r="D116" s="220" t="s">
        <v>146</v>
      </c>
      <c r="E116" s="229" t="s">
        <v>19</v>
      </c>
      <c r="F116" s="230" t="s">
        <v>572</v>
      </c>
      <c r="G116" s="228"/>
      <c r="H116" s="231">
        <v>17.844999999999999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146</v>
      </c>
      <c r="AU116" s="237" t="s">
        <v>79</v>
      </c>
      <c r="AV116" s="13" t="s">
        <v>79</v>
      </c>
      <c r="AW116" s="13" t="s">
        <v>31</v>
      </c>
      <c r="AX116" s="13" t="s">
        <v>69</v>
      </c>
      <c r="AY116" s="237" t="s">
        <v>132</v>
      </c>
    </row>
    <row r="117" s="13" customFormat="1">
      <c r="A117" s="13"/>
      <c r="B117" s="227"/>
      <c r="C117" s="228"/>
      <c r="D117" s="220" t="s">
        <v>146</v>
      </c>
      <c r="E117" s="229" t="s">
        <v>19</v>
      </c>
      <c r="F117" s="230" t="s">
        <v>573</v>
      </c>
      <c r="G117" s="228"/>
      <c r="H117" s="231">
        <v>8.3000000000000007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146</v>
      </c>
      <c r="AU117" s="237" t="s">
        <v>79</v>
      </c>
      <c r="AV117" s="13" t="s">
        <v>79</v>
      </c>
      <c r="AW117" s="13" t="s">
        <v>31</v>
      </c>
      <c r="AX117" s="13" t="s">
        <v>69</v>
      </c>
      <c r="AY117" s="237" t="s">
        <v>132</v>
      </c>
    </row>
    <row r="118" s="13" customFormat="1">
      <c r="A118" s="13"/>
      <c r="B118" s="227"/>
      <c r="C118" s="228"/>
      <c r="D118" s="220" t="s">
        <v>146</v>
      </c>
      <c r="E118" s="229" t="s">
        <v>19</v>
      </c>
      <c r="F118" s="230" t="s">
        <v>867</v>
      </c>
      <c r="G118" s="228"/>
      <c r="H118" s="231">
        <v>32.200000000000003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146</v>
      </c>
      <c r="AU118" s="237" t="s">
        <v>79</v>
      </c>
      <c r="AV118" s="13" t="s">
        <v>79</v>
      </c>
      <c r="AW118" s="13" t="s">
        <v>31</v>
      </c>
      <c r="AX118" s="13" t="s">
        <v>69</v>
      </c>
      <c r="AY118" s="237" t="s">
        <v>132</v>
      </c>
    </row>
    <row r="119" s="2" customFormat="1" ht="16.5" customHeight="1">
      <c r="A119" s="41"/>
      <c r="B119" s="42"/>
      <c r="C119" s="207" t="s">
        <v>160</v>
      </c>
      <c r="D119" s="207" t="s">
        <v>135</v>
      </c>
      <c r="E119" s="208" t="s">
        <v>868</v>
      </c>
      <c r="F119" s="209" t="s">
        <v>869</v>
      </c>
      <c r="G119" s="210" t="s">
        <v>153</v>
      </c>
      <c r="H119" s="211">
        <v>231.72</v>
      </c>
      <c r="I119" s="212"/>
      <c r="J119" s="213">
        <f>ROUND(I119*H119,2)</f>
        <v>0</v>
      </c>
      <c r="K119" s="209" t="s">
        <v>139</v>
      </c>
      <c r="L119" s="47"/>
      <c r="M119" s="214" t="s">
        <v>19</v>
      </c>
      <c r="N119" s="215" t="s">
        <v>40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0.00594</v>
      </c>
      <c r="T119" s="217">
        <f>S119*H119</f>
        <v>1.3764167999999999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270</v>
      </c>
      <c r="AT119" s="218" t="s">
        <v>135</v>
      </c>
      <c r="AU119" s="218" t="s">
        <v>79</v>
      </c>
      <c r="AY119" s="20" t="s">
        <v>132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77</v>
      </c>
      <c r="BK119" s="219">
        <f>ROUND(I119*H119,2)</f>
        <v>0</v>
      </c>
      <c r="BL119" s="20" t="s">
        <v>270</v>
      </c>
      <c r="BM119" s="218" t="s">
        <v>870</v>
      </c>
    </row>
    <row r="120" s="2" customFormat="1">
      <c r="A120" s="41"/>
      <c r="B120" s="42"/>
      <c r="C120" s="43"/>
      <c r="D120" s="220" t="s">
        <v>142</v>
      </c>
      <c r="E120" s="43"/>
      <c r="F120" s="221" t="s">
        <v>871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142</v>
      </c>
      <c r="AU120" s="20" t="s">
        <v>79</v>
      </c>
    </row>
    <row r="121" s="2" customFormat="1">
      <c r="A121" s="41"/>
      <c r="B121" s="42"/>
      <c r="C121" s="43"/>
      <c r="D121" s="225" t="s">
        <v>144</v>
      </c>
      <c r="E121" s="43"/>
      <c r="F121" s="226" t="s">
        <v>872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79</v>
      </c>
    </row>
    <row r="122" s="14" customFormat="1">
      <c r="A122" s="14"/>
      <c r="B122" s="238"/>
      <c r="C122" s="239"/>
      <c r="D122" s="220" t="s">
        <v>146</v>
      </c>
      <c r="E122" s="240" t="s">
        <v>19</v>
      </c>
      <c r="F122" s="241" t="s">
        <v>150</v>
      </c>
      <c r="G122" s="239"/>
      <c r="H122" s="242">
        <v>231.72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146</v>
      </c>
      <c r="AU122" s="248" t="s">
        <v>79</v>
      </c>
      <c r="AV122" s="14" t="s">
        <v>140</v>
      </c>
      <c r="AW122" s="14" t="s">
        <v>31</v>
      </c>
      <c r="AX122" s="14" t="s">
        <v>69</v>
      </c>
      <c r="AY122" s="248" t="s">
        <v>132</v>
      </c>
    </row>
    <row r="123" s="2" customFormat="1" ht="16.5" customHeight="1">
      <c r="A123" s="41"/>
      <c r="B123" s="42"/>
      <c r="C123" s="207" t="s">
        <v>205</v>
      </c>
      <c r="D123" s="207" t="s">
        <v>135</v>
      </c>
      <c r="E123" s="208" t="s">
        <v>873</v>
      </c>
      <c r="F123" s="209" t="s">
        <v>874</v>
      </c>
      <c r="G123" s="210" t="s">
        <v>194</v>
      </c>
      <c r="H123" s="211">
        <v>25.199999999999999</v>
      </c>
      <c r="I123" s="212"/>
      <c r="J123" s="213">
        <f>ROUND(I123*H123,2)</f>
        <v>0</v>
      </c>
      <c r="K123" s="209" t="s">
        <v>139</v>
      </c>
      <c r="L123" s="47"/>
      <c r="M123" s="214" t="s">
        <v>19</v>
      </c>
      <c r="N123" s="215" t="s">
        <v>40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0.0016999999999999999</v>
      </c>
      <c r="T123" s="217">
        <f>S123*H123</f>
        <v>0.042839999999999996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270</v>
      </c>
      <c r="AT123" s="218" t="s">
        <v>135</v>
      </c>
      <c r="AU123" s="218" t="s">
        <v>79</v>
      </c>
      <c r="AY123" s="20" t="s">
        <v>132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77</v>
      </c>
      <c r="BK123" s="219">
        <f>ROUND(I123*H123,2)</f>
        <v>0</v>
      </c>
      <c r="BL123" s="20" t="s">
        <v>270</v>
      </c>
      <c r="BM123" s="218" t="s">
        <v>875</v>
      </c>
    </row>
    <row r="124" s="2" customFormat="1">
      <c r="A124" s="41"/>
      <c r="B124" s="42"/>
      <c r="C124" s="43"/>
      <c r="D124" s="220" t="s">
        <v>142</v>
      </c>
      <c r="E124" s="43"/>
      <c r="F124" s="221" t="s">
        <v>876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142</v>
      </c>
      <c r="AU124" s="20" t="s">
        <v>79</v>
      </c>
    </row>
    <row r="125" s="2" customFormat="1">
      <c r="A125" s="41"/>
      <c r="B125" s="42"/>
      <c r="C125" s="43"/>
      <c r="D125" s="225" t="s">
        <v>144</v>
      </c>
      <c r="E125" s="43"/>
      <c r="F125" s="226" t="s">
        <v>877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144</v>
      </c>
      <c r="AU125" s="20" t="s">
        <v>79</v>
      </c>
    </row>
    <row r="126" s="13" customFormat="1">
      <c r="A126" s="13"/>
      <c r="B126" s="227"/>
      <c r="C126" s="228"/>
      <c r="D126" s="220" t="s">
        <v>146</v>
      </c>
      <c r="E126" s="229" t="s">
        <v>19</v>
      </c>
      <c r="F126" s="230" t="s">
        <v>878</v>
      </c>
      <c r="G126" s="228"/>
      <c r="H126" s="231">
        <v>25.199999999999999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146</v>
      </c>
      <c r="AU126" s="237" t="s">
        <v>79</v>
      </c>
      <c r="AV126" s="13" t="s">
        <v>79</v>
      </c>
      <c r="AW126" s="13" t="s">
        <v>31</v>
      </c>
      <c r="AX126" s="13" t="s">
        <v>69</v>
      </c>
      <c r="AY126" s="237" t="s">
        <v>132</v>
      </c>
    </row>
    <row r="127" s="2" customFormat="1" ht="16.5" customHeight="1">
      <c r="A127" s="41"/>
      <c r="B127" s="42"/>
      <c r="C127" s="207" t="s">
        <v>214</v>
      </c>
      <c r="D127" s="207" t="s">
        <v>135</v>
      </c>
      <c r="E127" s="208" t="s">
        <v>879</v>
      </c>
      <c r="F127" s="209" t="s">
        <v>880</v>
      </c>
      <c r="G127" s="210" t="s">
        <v>194</v>
      </c>
      <c r="H127" s="211">
        <v>30</v>
      </c>
      <c r="I127" s="212"/>
      <c r="J127" s="213">
        <f>ROUND(I127*H127,2)</f>
        <v>0</v>
      </c>
      <c r="K127" s="209" t="s">
        <v>139</v>
      </c>
      <c r="L127" s="47"/>
      <c r="M127" s="214" t="s">
        <v>19</v>
      </c>
      <c r="N127" s="215" t="s">
        <v>40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0.00348</v>
      </c>
      <c r="T127" s="217">
        <f>S127*H127</f>
        <v>0.10440000000000001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270</v>
      </c>
      <c r="AT127" s="218" t="s">
        <v>135</v>
      </c>
      <c r="AU127" s="218" t="s">
        <v>79</v>
      </c>
      <c r="AY127" s="20" t="s">
        <v>132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77</v>
      </c>
      <c r="BK127" s="219">
        <f>ROUND(I127*H127,2)</f>
        <v>0</v>
      </c>
      <c r="BL127" s="20" t="s">
        <v>270</v>
      </c>
      <c r="BM127" s="218" t="s">
        <v>881</v>
      </c>
    </row>
    <row r="128" s="2" customFormat="1">
      <c r="A128" s="41"/>
      <c r="B128" s="42"/>
      <c r="C128" s="43"/>
      <c r="D128" s="220" t="s">
        <v>142</v>
      </c>
      <c r="E128" s="43"/>
      <c r="F128" s="221" t="s">
        <v>882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142</v>
      </c>
      <c r="AU128" s="20" t="s">
        <v>79</v>
      </c>
    </row>
    <row r="129" s="2" customFormat="1">
      <c r="A129" s="41"/>
      <c r="B129" s="42"/>
      <c r="C129" s="43"/>
      <c r="D129" s="225" t="s">
        <v>144</v>
      </c>
      <c r="E129" s="43"/>
      <c r="F129" s="226" t="s">
        <v>883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144</v>
      </c>
      <c r="AU129" s="20" t="s">
        <v>79</v>
      </c>
    </row>
    <row r="130" s="13" customFormat="1">
      <c r="A130" s="13"/>
      <c r="B130" s="227"/>
      <c r="C130" s="228"/>
      <c r="D130" s="220" t="s">
        <v>146</v>
      </c>
      <c r="E130" s="229" t="s">
        <v>19</v>
      </c>
      <c r="F130" s="230" t="s">
        <v>884</v>
      </c>
      <c r="G130" s="228"/>
      <c r="H130" s="231">
        <v>30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146</v>
      </c>
      <c r="AU130" s="237" t="s">
        <v>79</v>
      </c>
      <c r="AV130" s="13" t="s">
        <v>79</v>
      </c>
      <c r="AW130" s="13" t="s">
        <v>31</v>
      </c>
      <c r="AX130" s="13" t="s">
        <v>69</v>
      </c>
      <c r="AY130" s="237" t="s">
        <v>132</v>
      </c>
    </row>
    <row r="131" s="2" customFormat="1" ht="16.5" customHeight="1">
      <c r="A131" s="41"/>
      <c r="B131" s="42"/>
      <c r="C131" s="207" t="s">
        <v>221</v>
      </c>
      <c r="D131" s="207" t="s">
        <v>135</v>
      </c>
      <c r="E131" s="208" t="s">
        <v>885</v>
      </c>
      <c r="F131" s="209" t="s">
        <v>886</v>
      </c>
      <c r="G131" s="210" t="s">
        <v>194</v>
      </c>
      <c r="H131" s="211">
        <v>6.2999999999999998</v>
      </c>
      <c r="I131" s="212"/>
      <c r="J131" s="213">
        <f>ROUND(I131*H131,2)</f>
        <v>0</v>
      </c>
      <c r="K131" s="209" t="s">
        <v>139</v>
      </c>
      <c r="L131" s="47"/>
      <c r="M131" s="214" t="s">
        <v>19</v>
      </c>
      <c r="N131" s="215" t="s">
        <v>40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0.00175</v>
      </c>
      <c r="T131" s="217">
        <f>S131*H131</f>
        <v>0.011025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270</v>
      </c>
      <c r="AT131" s="218" t="s">
        <v>135</v>
      </c>
      <c r="AU131" s="218" t="s">
        <v>79</v>
      </c>
      <c r="AY131" s="20" t="s">
        <v>132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77</v>
      </c>
      <c r="BK131" s="219">
        <f>ROUND(I131*H131,2)</f>
        <v>0</v>
      </c>
      <c r="BL131" s="20" t="s">
        <v>270</v>
      </c>
      <c r="BM131" s="218" t="s">
        <v>887</v>
      </c>
    </row>
    <row r="132" s="2" customFormat="1">
      <c r="A132" s="41"/>
      <c r="B132" s="42"/>
      <c r="C132" s="43"/>
      <c r="D132" s="220" t="s">
        <v>142</v>
      </c>
      <c r="E132" s="43"/>
      <c r="F132" s="221" t="s">
        <v>888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142</v>
      </c>
      <c r="AU132" s="20" t="s">
        <v>79</v>
      </c>
    </row>
    <row r="133" s="2" customFormat="1">
      <c r="A133" s="41"/>
      <c r="B133" s="42"/>
      <c r="C133" s="43"/>
      <c r="D133" s="225" t="s">
        <v>144</v>
      </c>
      <c r="E133" s="43"/>
      <c r="F133" s="226" t="s">
        <v>889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144</v>
      </c>
      <c r="AU133" s="20" t="s">
        <v>79</v>
      </c>
    </row>
    <row r="134" s="13" customFormat="1">
      <c r="A134" s="13"/>
      <c r="B134" s="227"/>
      <c r="C134" s="228"/>
      <c r="D134" s="220" t="s">
        <v>146</v>
      </c>
      <c r="E134" s="229" t="s">
        <v>19</v>
      </c>
      <c r="F134" s="230" t="s">
        <v>890</v>
      </c>
      <c r="G134" s="228"/>
      <c r="H134" s="231">
        <v>6.2999999999999998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146</v>
      </c>
      <c r="AU134" s="237" t="s">
        <v>79</v>
      </c>
      <c r="AV134" s="13" t="s">
        <v>79</v>
      </c>
      <c r="AW134" s="13" t="s">
        <v>31</v>
      </c>
      <c r="AX134" s="13" t="s">
        <v>69</v>
      </c>
      <c r="AY134" s="237" t="s">
        <v>132</v>
      </c>
    </row>
    <row r="135" s="2" customFormat="1" ht="16.5" customHeight="1">
      <c r="A135" s="41"/>
      <c r="B135" s="42"/>
      <c r="C135" s="207" t="s">
        <v>229</v>
      </c>
      <c r="D135" s="207" t="s">
        <v>135</v>
      </c>
      <c r="E135" s="208" t="s">
        <v>891</v>
      </c>
      <c r="F135" s="209" t="s">
        <v>892</v>
      </c>
      <c r="G135" s="210" t="s">
        <v>412</v>
      </c>
      <c r="H135" s="211">
        <v>2</v>
      </c>
      <c r="I135" s="212"/>
      <c r="J135" s="213">
        <f>ROUND(I135*H135,2)</f>
        <v>0</v>
      </c>
      <c r="K135" s="209" t="s">
        <v>139</v>
      </c>
      <c r="L135" s="47"/>
      <c r="M135" s="214" t="s">
        <v>19</v>
      </c>
      <c r="N135" s="215" t="s">
        <v>40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0.0018799999999999999</v>
      </c>
      <c r="T135" s="217">
        <f>S135*H135</f>
        <v>0.0037599999999999999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270</v>
      </c>
      <c r="AT135" s="218" t="s">
        <v>135</v>
      </c>
      <c r="AU135" s="218" t="s">
        <v>79</v>
      </c>
      <c r="AY135" s="20" t="s">
        <v>132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77</v>
      </c>
      <c r="BK135" s="219">
        <f>ROUND(I135*H135,2)</f>
        <v>0</v>
      </c>
      <c r="BL135" s="20" t="s">
        <v>270</v>
      </c>
      <c r="BM135" s="218" t="s">
        <v>893</v>
      </c>
    </row>
    <row r="136" s="2" customFormat="1">
      <c r="A136" s="41"/>
      <c r="B136" s="42"/>
      <c r="C136" s="43"/>
      <c r="D136" s="220" t="s">
        <v>142</v>
      </c>
      <c r="E136" s="43"/>
      <c r="F136" s="221" t="s">
        <v>894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142</v>
      </c>
      <c r="AU136" s="20" t="s">
        <v>79</v>
      </c>
    </row>
    <row r="137" s="2" customFormat="1">
      <c r="A137" s="41"/>
      <c r="B137" s="42"/>
      <c r="C137" s="43"/>
      <c r="D137" s="225" t="s">
        <v>144</v>
      </c>
      <c r="E137" s="43"/>
      <c r="F137" s="226" t="s">
        <v>895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144</v>
      </c>
      <c r="AU137" s="20" t="s">
        <v>79</v>
      </c>
    </row>
    <row r="138" s="13" customFormat="1">
      <c r="A138" s="13"/>
      <c r="B138" s="227"/>
      <c r="C138" s="228"/>
      <c r="D138" s="220" t="s">
        <v>146</v>
      </c>
      <c r="E138" s="229" t="s">
        <v>19</v>
      </c>
      <c r="F138" s="230" t="s">
        <v>416</v>
      </c>
      <c r="G138" s="228"/>
      <c r="H138" s="231">
        <v>2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146</v>
      </c>
      <c r="AU138" s="237" t="s">
        <v>79</v>
      </c>
      <c r="AV138" s="13" t="s">
        <v>79</v>
      </c>
      <c r="AW138" s="13" t="s">
        <v>31</v>
      </c>
      <c r="AX138" s="13" t="s">
        <v>69</v>
      </c>
      <c r="AY138" s="237" t="s">
        <v>132</v>
      </c>
    </row>
    <row r="139" s="2" customFormat="1" ht="16.5" customHeight="1">
      <c r="A139" s="41"/>
      <c r="B139" s="42"/>
      <c r="C139" s="207" t="s">
        <v>236</v>
      </c>
      <c r="D139" s="207" t="s">
        <v>135</v>
      </c>
      <c r="E139" s="208" t="s">
        <v>896</v>
      </c>
      <c r="F139" s="209" t="s">
        <v>897</v>
      </c>
      <c r="G139" s="210" t="s">
        <v>194</v>
      </c>
      <c r="H139" s="211">
        <v>25.75</v>
      </c>
      <c r="I139" s="212"/>
      <c r="J139" s="213">
        <f>ROUND(I139*H139,2)</f>
        <v>0</v>
      </c>
      <c r="K139" s="209" t="s">
        <v>139</v>
      </c>
      <c r="L139" s="47"/>
      <c r="M139" s="214" t="s">
        <v>19</v>
      </c>
      <c r="N139" s="215" t="s">
        <v>40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0.0025999999999999999</v>
      </c>
      <c r="T139" s="217">
        <f>S139*H139</f>
        <v>0.066949999999999996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270</v>
      </c>
      <c r="AT139" s="218" t="s">
        <v>135</v>
      </c>
      <c r="AU139" s="218" t="s">
        <v>79</v>
      </c>
      <c r="AY139" s="20" t="s">
        <v>132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77</v>
      </c>
      <c r="BK139" s="219">
        <f>ROUND(I139*H139,2)</f>
        <v>0</v>
      </c>
      <c r="BL139" s="20" t="s">
        <v>270</v>
      </c>
      <c r="BM139" s="218" t="s">
        <v>898</v>
      </c>
    </row>
    <row r="140" s="2" customFormat="1">
      <c r="A140" s="41"/>
      <c r="B140" s="42"/>
      <c r="C140" s="43"/>
      <c r="D140" s="220" t="s">
        <v>142</v>
      </c>
      <c r="E140" s="43"/>
      <c r="F140" s="221" t="s">
        <v>899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142</v>
      </c>
      <c r="AU140" s="20" t="s">
        <v>79</v>
      </c>
    </row>
    <row r="141" s="2" customFormat="1">
      <c r="A141" s="41"/>
      <c r="B141" s="42"/>
      <c r="C141" s="43"/>
      <c r="D141" s="225" t="s">
        <v>144</v>
      </c>
      <c r="E141" s="43"/>
      <c r="F141" s="226" t="s">
        <v>900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144</v>
      </c>
      <c r="AU141" s="20" t="s">
        <v>79</v>
      </c>
    </row>
    <row r="142" s="13" customFormat="1">
      <c r="A142" s="13"/>
      <c r="B142" s="227"/>
      <c r="C142" s="228"/>
      <c r="D142" s="220" t="s">
        <v>146</v>
      </c>
      <c r="E142" s="229" t="s">
        <v>19</v>
      </c>
      <c r="F142" s="230" t="s">
        <v>901</v>
      </c>
      <c r="G142" s="228"/>
      <c r="H142" s="231">
        <v>25.75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146</v>
      </c>
      <c r="AU142" s="237" t="s">
        <v>79</v>
      </c>
      <c r="AV142" s="13" t="s">
        <v>79</v>
      </c>
      <c r="AW142" s="13" t="s">
        <v>31</v>
      </c>
      <c r="AX142" s="13" t="s">
        <v>69</v>
      </c>
      <c r="AY142" s="237" t="s">
        <v>132</v>
      </c>
    </row>
    <row r="143" s="2" customFormat="1" ht="16.5" customHeight="1">
      <c r="A143" s="41"/>
      <c r="B143" s="42"/>
      <c r="C143" s="207" t="s">
        <v>246</v>
      </c>
      <c r="D143" s="207" t="s">
        <v>135</v>
      </c>
      <c r="E143" s="208" t="s">
        <v>902</v>
      </c>
      <c r="F143" s="209" t="s">
        <v>903</v>
      </c>
      <c r="G143" s="210" t="s">
        <v>194</v>
      </c>
      <c r="H143" s="211">
        <v>23.199999999999999</v>
      </c>
      <c r="I143" s="212"/>
      <c r="J143" s="213">
        <f>ROUND(I143*H143,2)</f>
        <v>0</v>
      </c>
      <c r="K143" s="209" t="s">
        <v>139</v>
      </c>
      <c r="L143" s="47"/>
      <c r="M143" s="214" t="s">
        <v>19</v>
      </c>
      <c r="N143" s="215" t="s">
        <v>40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0.0039399999999999999</v>
      </c>
      <c r="T143" s="217">
        <f>S143*H143</f>
        <v>0.091407999999999989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270</v>
      </c>
      <c r="AT143" s="218" t="s">
        <v>135</v>
      </c>
      <c r="AU143" s="218" t="s">
        <v>79</v>
      </c>
      <c r="AY143" s="20" t="s">
        <v>132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77</v>
      </c>
      <c r="BK143" s="219">
        <f>ROUND(I143*H143,2)</f>
        <v>0</v>
      </c>
      <c r="BL143" s="20" t="s">
        <v>270</v>
      </c>
      <c r="BM143" s="218" t="s">
        <v>904</v>
      </c>
    </row>
    <row r="144" s="2" customFormat="1">
      <c r="A144" s="41"/>
      <c r="B144" s="42"/>
      <c r="C144" s="43"/>
      <c r="D144" s="220" t="s">
        <v>142</v>
      </c>
      <c r="E144" s="43"/>
      <c r="F144" s="221" t="s">
        <v>905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142</v>
      </c>
      <c r="AU144" s="20" t="s">
        <v>79</v>
      </c>
    </row>
    <row r="145" s="2" customFormat="1">
      <c r="A145" s="41"/>
      <c r="B145" s="42"/>
      <c r="C145" s="43"/>
      <c r="D145" s="225" t="s">
        <v>144</v>
      </c>
      <c r="E145" s="43"/>
      <c r="F145" s="226" t="s">
        <v>906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144</v>
      </c>
      <c r="AU145" s="20" t="s">
        <v>79</v>
      </c>
    </row>
    <row r="146" s="13" customFormat="1">
      <c r="A146" s="13"/>
      <c r="B146" s="227"/>
      <c r="C146" s="228"/>
      <c r="D146" s="220" t="s">
        <v>146</v>
      </c>
      <c r="E146" s="229" t="s">
        <v>19</v>
      </c>
      <c r="F146" s="230" t="s">
        <v>907</v>
      </c>
      <c r="G146" s="228"/>
      <c r="H146" s="231">
        <v>23.199999999999999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146</v>
      </c>
      <c r="AU146" s="237" t="s">
        <v>79</v>
      </c>
      <c r="AV146" s="13" t="s">
        <v>79</v>
      </c>
      <c r="AW146" s="13" t="s">
        <v>31</v>
      </c>
      <c r="AX146" s="13" t="s">
        <v>69</v>
      </c>
      <c r="AY146" s="237" t="s">
        <v>132</v>
      </c>
    </row>
    <row r="147" s="2" customFormat="1" ht="16.5" customHeight="1">
      <c r="A147" s="41"/>
      <c r="B147" s="42"/>
      <c r="C147" s="207" t="s">
        <v>253</v>
      </c>
      <c r="D147" s="207" t="s">
        <v>135</v>
      </c>
      <c r="E147" s="208" t="s">
        <v>908</v>
      </c>
      <c r="F147" s="209" t="s">
        <v>909</v>
      </c>
      <c r="G147" s="210" t="s">
        <v>194</v>
      </c>
      <c r="H147" s="211">
        <v>15.199999999999999</v>
      </c>
      <c r="I147" s="212"/>
      <c r="J147" s="213">
        <f>ROUND(I147*H147,2)</f>
        <v>0</v>
      </c>
      <c r="K147" s="209" t="s">
        <v>139</v>
      </c>
      <c r="L147" s="47"/>
      <c r="M147" s="214" t="s">
        <v>19</v>
      </c>
      <c r="N147" s="215" t="s">
        <v>40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0.035000000000000003</v>
      </c>
      <c r="T147" s="217">
        <f>S147*H147</f>
        <v>0.53200000000000003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270</v>
      </c>
      <c r="AT147" s="218" t="s">
        <v>135</v>
      </c>
      <c r="AU147" s="218" t="s">
        <v>79</v>
      </c>
      <c r="AY147" s="20" t="s">
        <v>132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77</v>
      </c>
      <c r="BK147" s="219">
        <f>ROUND(I147*H147,2)</f>
        <v>0</v>
      </c>
      <c r="BL147" s="20" t="s">
        <v>270</v>
      </c>
      <c r="BM147" s="218" t="s">
        <v>910</v>
      </c>
    </row>
    <row r="148" s="2" customFormat="1">
      <c r="A148" s="41"/>
      <c r="B148" s="42"/>
      <c r="C148" s="43"/>
      <c r="D148" s="220" t="s">
        <v>142</v>
      </c>
      <c r="E148" s="43"/>
      <c r="F148" s="221" t="s">
        <v>911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142</v>
      </c>
      <c r="AU148" s="20" t="s">
        <v>79</v>
      </c>
    </row>
    <row r="149" s="2" customFormat="1">
      <c r="A149" s="41"/>
      <c r="B149" s="42"/>
      <c r="C149" s="43"/>
      <c r="D149" s="225" t="s">
        <v>144</v>
      </c>
      <c r="E149" s="43"/>
      <c r="F149" s="226" t="s">
        <v>912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144</v>
      </c>
      <c r="AU149" s="20" t="s">
        <v>79</v>
      </c>
    </row>
    <row r="150" s="13" customFormat="1">
      <c r="A150" s="13"/>
      <c r="B150" s="227"/>
      <c r="C150" s="228"/>
      <c r="D150" s="220" t="s">
        <v>146</v>
      </c>
      <c r="E150" s="229" t="s">
        <v>19</v>
      </c>
      <c r="F150" s="230" t="s">
        <v>913</v>
      </c>
      <c r="G150" s="228"/>
      <c r="H150" s="231">
        <v>15.199999999999999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146</v>
      </c>
      <c r="AU150" s="237" t="s">
        <v>79</v>
      </c>
      <c r="AV150" s="13" t="s">
        <v>79</v>
      </c>
      <c r="AW150" s="13" t="s">
        <v>31</v>
      </c>
      <c r="AX150" s="13" t="s">
        <v>69</v>
      </c>
      <c r="AY150" s="237" t="s">
        <v>132</v>
      </c>
    </row>
    <row r="151" s="2" customFormat="1" ht="16.5" customHeight="1">
      <c r="A151" s="41"/>
      <c r="B151" s="42"/>
      <c r="C151" s="207" t="s">
        <v>261</v>
      </c>
      <c r="D151" s="207" t="s">
        <v>135</v>
      </c>
      <c r="E151" s="208" t="s">
        <v>914</v>
      </c>
      <c r="F151" s="209" t="s">
        <v>915</v>
      </c>
      <c r="G151" s="210" t="s">
        <v>138</v>
      </c>
      <c r="H151" s="211">
        <v>0.12</v>
      </c>
      <c r="I151" s="212"/>
      <c r="J151" s="213">
        <f>ROUND(I151*H151,2)</f>
        <v>0</v>
      </c>
      <c r="K151" s="209" t="s">
        <v>139</v>
      </c>
      <c r="L151" s="47"/>
      <c r="M151" s="214" t="s">
        <v>19</v>
      </c>
      <c r="N151" s="215" t="s">
        <v>40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1.671</v>
      </c>
      <c r="T151" s="217">
        <f>S151*H151</f>
        <v>0.20052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140</v>
      </c>
      <c r="AT151" s="218" t="s">
        <v>135</v>
      </c>
      <c r="AU151" s="218" t="s">
        <v>79</v>
      </c>
      <c r="AY151" s="20" t="s">
        <v>132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77</v>
      </c>
      <c r="BK151" s="219">
        <f>ROUND(I151*H151,2)</f>
        <v>0</v>
      </c>
      <c r="BL151" s="20" t="s">
        <v>140</v>
      </c>
      <c r="BM151" s="218" t="s">
        <v>916</v>
      </c>
    </row>
    <row r="152" s="2" customFormat="1">
      <c r="A152" s="41"/>
      <c r="B152" s="42"/>
      <c r="C152" s="43"/>
      <c r="D152" s="220" t="s">
        <v>142</v>
      </c>
      <c r="E152" s="43"/>
      <c r="F152" s="221" t="s">
        <v>917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142</v>
      </c>
      <c r="AU152" s="20" t="s">
        <v>79</v>
      </c>
    </row>
    <row r="153" s="2" customFormat="1">
      <c r="A153" s="41"/>
      <c r="B153" s="42"/>
      <c r="C153" s="43"/>
      <c r="D153" s="225" t="s">
        <v>144</v>
      </c>
      <c r="E153" s="43"/>
      <c r="F153" s="226" t="s">
        <v>918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144</v>
      </c>
      <c r="AU153" s="20" t="s">
        <v>79</v>
      </c>
    </row>
    <row r="154" s="13" customFormat="1">
      <c r="A154" s="13"/>
      <c r="B154" s="227"/>
      <c r="C154" s="228"/>
      <c r="D154" s="220" t="s">
        <v>146</v>
      </c>
      <c r="E154" s="229" t="s">
        <v>19</v>
      </c>
      <c r="F154" s="230" t="s">
        <v>919</v>
      </c>
      <c r="G154" s="228"/>
      <c r="H154" s="231">
        <v>0.041000000000000002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146</v>
      </c>
      <c r="AU154" s="237" t="s">
        <v>79</v>
      </c>
      <c r="AV154" s="13" t="s">
        <v>79</v>
      </c>
      <c r="AW154" s="13" t="s">
        <v>31</v>
      </c>
      <c r="AX154" s="13" t="s">
        <v>69</v>
      </c>
      <c r="AY154" s="237" t="s">
        <v>132</v>
      </c>
    </row>
    <row r="155" s="13" customFormat="1">
      <c r="A155" s="13"/>
      <c r="B155" s="227"/>
      <c r="C155" s="228"/>
      <c r="D155" s="220" t="s">
        <v>146</v>
      </c>
      <c r="E155" s="229" t="s">
        <v>19</v>
      </c>
      <c r="F155" s="230" t="s">
        <v>148</v>
      </c>
      <c r="G155" s="228"/>
      <c r="H155" s="231">
        <v>0.044999999999999998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146</v>
      </c>
      <c r="AU155" s="237" t="s">
        <v>79</v>
      </c>
      <c r="AV155" s="13" t="s">
        <v>79</v>
      </c>
      <c r="AW155" s="13" t="s">
        <v>31</v>
      </c>
      <c r="AX155" s="13" t="s">
        <v>69</v>
      </c>
      <c r="AY155" s="237" t="s">
        <v>132</v>
      </c>
    </row>
    <row r="156" s="13" customFormat="1">
      <c r="A156" s="13"/>
      <c r="B156" s="227"/>
      <c r="C156" s="228"/>
      <c r="D156" s="220" t="s">
        <v>146</v>
      </c>
      <c r="E156" s="229" t="s">
        <v>19</v>
      </c>
      <c r="F156" s="230" t="s">
        <v>149</v>
      </c>
      <c r="G156" s="228"/>
      <c r="H156" s="231">
        <v>0.034000000000000002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146</v>
      </c>
      <c r="AU156" s="237" t="s">
        <v>79</v>
      </c>
      <c r="AV156" s="13" t="s">
        <v>79</v>
      </c>
      <c r="AW156" s="13" t="s">
        <v>31</v>
      </c>
      <c r="AX156" s="13" t="s">
        <v>69</v>
      </c>
      <c r="AY156" s="237" t="s">
        <v>132</v>
      </c>
    </row>
    <row r="157" s="14" customFormat="1">
      <c r="A157" s="14"/>
      <c r="B157" s="238"/>
      <c r="C157" s="239"/>
      <c r="D157" s="220" t="s">
        <v>146</v>
      </c>
      <c r="E157" s="240" t="s">
        <v>19</v>
      </c>
      <c r="F157" s="241" t="s">
        <v>150</v>
      </c>
      <c r="G157" s="239"/>
      <c r="H157" s="242">
        <v>0.12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146</v>
      </c>
      <c r="AU157" s="248" t="s">
        <v>79</v>
      </c>
      <c r="AV157" s="14" t="s">
        <v>140</v>
      </c>
      <c r="AW157" s="14" t="s">
        <v>31</v>
      </c>
      <c r="AX157" s="14" t="s">
        <v>77</v>
      </c>
      <c r="AY157" s="248" t="s">
        <v>132</v>
      </c>
    </row>
    <row r="158" s="2" customFormat="1" ht="16.5" customHeight="1">
      <c r="A158" s="41"/>
      <c r="B158" s="42"/>
      <c r="C158" s="207" t="s">
        <v>8</v>
      </c>
      <c r="D158" s="207" t="s">
        <v>135</v>
      </c>
      <c r="E158" s="208" t="s">
        <v>920</v>
      </c>
      <c r="F158" s="209" t="s">
        <v>921</v>
      </c>
      <c r="G158" s="210" t="s">
        <v>138</v>
      </c>
      <c r="H158" s="211">
        <v>0.079000000000000001</v>
      </c>
      <c r="I158" s="212"/>
      <c r="J158" s="213">
        <f>ROUND(I158*H158,2)</f>
        <v>0</v>
      </c>
      <c r="K158" s="209" t="s">
        <v>139</v>
      </c>
      <c r="L158" s="47"/>
      <c r="M158" s="214" t="s">
        <v>19</v>
      </c>
      <c r="N158" s="215" t="s">
        <v>40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2.3999999999999999</v>
      </c>
      <c r="T158" s="217">
        <f>S158*H158</f>
        <v>0.18959999999999999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140</v>
      </c>
      <c r="AT158" s="218" t="s">
        <v>135</v>
      </c>
      <c r="AU158" s="218" t="s">
        <v>79</v>
      </c>
      <c r="AY158" s="20" t="s">
        <v>132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77</v>
      </c>
      <c r="BK158" s="219">
        <f>ROUND(I158*H158,2)</f>
        <v>0</v>
      </c>
      <c r="BL158" s="20" t="s">
        <v>140</v>
      </c>
      <c r="BM158" s="218" t="s">
        <v>922</v>
      </c>
    </row>
    <row r="159" s="2" customFormat="1">
      <c r="A159" s="41"/>
      <c r="B159" s="42"/>
      <c r="C159" s="43"/>
      <c r="D159" s="220" t="s">
        <v>142</v>
      </c>
      <c r="E159" s="43"/>
      <c r="F159" s="221" t="s">
        <v>923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142</v>
      </c>
      <c r="AU159" s="20" t="s">
        <v>79</v>
      </c>
    </row>
    <row r="160" s="2" customFormat="1">
      <c r="A160" s="41"/>
      <c r="B160" s="42"/>
      <c r="C160" s="43"/>
      <c r="D160" s="225" t="s">
        <v>144</v>
      </c>
      <c r="E160" s="43"/>
      <c r="F160" s="226" t="s">
        <v>924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79</v>
      </c>
    </row>
    <row r="161" s="13" customFormat="1">
      <c r="A161" s="13"/>
      <c r="B161" s="227"/>
      <c r="C161" s="228"/>
      <c r="D161" s="220" t="s">
        <v>146</v>
      </c>
      <c r="E161" s="229" t="s">
        <v>19</v>
      </c>
      <c r="F161" s="230" t="s">
        <v>925</v>
      </c>
      <c r="G161" s="228"/>
      <c r="H161" s="231">
        <v>0.016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146</v>
      </c>
      <c r="AU161" s="237" t="s">
        <v>79</v>
      </c>
      <c r="AV161" s="13" t="s">
        <v>79</v>
      </c>
      <c r="AW161" s="13" t="s">
        <v>31</v>
      </c>
      <c r="AX161" s="13" t="s">
        <v>69</v>
      </c>
      <c r="AY161" s="237" t="s">
        <v>132</v>
      </c>
    </row>
    <row r="162" s="13" customFormat="1">
      <c r="A162" s="13"/>
      <c r="B162" s="227"/>
      <c r="C162" s="228"/>
      <c r="D162" s="220" t="s">
        <v>146</v>
      </c>
      <c r="E162" s="229" t="s">
        <v>19</v>
      </c>
      <c r="F162" s="230" t="s">
        <v>926</v>
      </c>
      <c r="G162" s="228"/>
      <c r="H162" s="231">
        <v>0.035999999999999997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146</v>
      </c>
      <c r="AU162" s="237" t="s">
        <v>79</v>
      </c>
      <c r="AV162" s="13" t="s">
        <v>79</v>
      </c>
      <c r="AW162" s="13" t="s">
        <v>31</v>
      </c>
      <c r="AX162" s="13" t="s">
        <v>69</v>
      </c>
      <c r="AY162" s="237" t="s">
        <v>132</v>
      </c>
    </row>
    <row r="163" s="13" customFormat="1">
      <c r="A163" s="13"/>
      <c r="B163" s="227"/>
      <c r="C163" s="228"/>
      <c r="D163" s="220" t="s">
        <v>146</v>
      </c>
      <c r="E163" s="229" t="s">
        <v>19</v>
      </c>
      <c r="F163" s="230" t="s">
        <v>927</v>
      </c>
      <c r="G163" s="228"/>
      <c r="H163" s="231">
        <v>0.027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146</v>
      </c>
      <c r="AU163" s="237" t="s">
        <v>79</v>
      </c>
      <c r="AV163" s="13" t="s">
        <v>79</v>
      </c>
      <c r="AW163" s="13" t="s">
        <v>31</v>
      </c>
      <c r="AX163" s="13" t="s">
        <v>69</v>
      </c>
      <c r="AY163" s="237" t="s">
        <v>132</v>
      </c>
    </row>
    <row r="164" s="14" customFormat="1">
      <c r="A164" s="14"/>
      <c r="B164" s="238"/>
      <c r="C164" s="239"/>
      <c r="D164" s="220" t="s">
        <v>146</v>
      </c>
      <c r="E164" s="240" t="s">
        <v>19</v>
      </c>
      <c r="F164" s="241" t="s">
        <v>150</v>
      </c>
      <c r="G164" s="239"/>
      <c r="H164" s="242">
        <v>0.079000000000000001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146</v>
      </c>
      <c r="AU164" s="248" t="s">
        <v>79</v>
      </c>
      <c r="AV164" s="14" t="s">
        <v>140</v>
      </c>
      <c r="AW164" s="14" t="s">
        <v>31</v>
      </c>
      <c r="AX164" s="14" t="s">
        <v>77</v>
      </c>
      <c r="AY164" s="248" t="s">
        <v>132</v>
      </c>
    </row>
    <row r="165" s="2" customFormat="1" ht="21.75" customHeight="1">
      <c r="A165" s="41"/>
      <c r="B165" s="42"/>
      <c r="C165" s="207" t="s">
        <v>270</v>
      </c>
      <c r="D165" s="207" t="s">
        <v>135</v>
      </c>
      <c r="E165" s="208" t="s">
        <v>928</v>
      </c>
      <c r="F165" s="209" t="s">
        <v>929</v>
      </c>
      <c r="G165" s="210" t="s">
        <v>153</v>
      </c>
      <c r="H165" s="211">
        <v>365.779</v>
      </c>
      <c r="I165" s="212"/>
      <c r="J165" s="213">
        <f>ROUND(I165*H165,2)</f>
        <v>0</v>
      </c>
      <c r="K165" s="209" t="s">
        <v>139</v>
      </c>
      <c r="L165" s="47"/>
      <c r="M165" s="214" t="s">
        <v>19</v>
      </c>
      <c r="N165" s="215" t="s">
        <v>40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0.02</v>
      </c>
      <c r="T165" s="217">
        <f>S165*H165</f>
        <v>7.3155799999999997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140</v>
      </c>
      <c r="AT165" s="218" t="s">
        <v>135</v>
      </c>
      <c r="AU165" s="218" t="s">
        <v>79</v>
      </c>
      <c r="AY165" s="20" t="s">
        <v>132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77</v>
      </c>
      <c r="BK165" s="219">
        <f>ROUND(I165*H165,2)</f>
        <v>0</v>
      </c>
      <c r="BL165" s="20" t="s">
        <v>140</v>
      </c>
      <c r="BM165" s="218" t="s">
        <v>930</v>
      </c>
    </row>
    <row r="166" s="2" customFormat="1">
      <c r="A166" s="41"/>
      <c r="B166" s="42"/>
      <c r="C166" s="43"/>
      <c r="D166" s="220" t="s">
        <v>142</v>
      </c>
      <c r="E166" s="43"/>
      <c r="F166" s="221" t="s">
        <v>931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142</v>
      </c>
      <c r="AU166" s="20" t="s">
        <v>79</v>
      </c>
    </row>
    <row r="167" s="2" customFormat="1">
      <c r="A167" s="41"/>
      <c r="B167" s="42"/>
      <c r="C167" s="43"/>
      <c r="D167" s="225" t="s">
        <v>144</v>
      </c>
      <c r="E167" s="43"/>
      <c r="F167" s="226" t="s">
        <v>932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144</v>
      </c>
      <c r="AU167" s="20" t="s">
        <v>79</v>
      </c>
    </row>
    <row r="168" s="13" customFormat="1">
      <c r="A168" s="13"/>
      <c r="B168" s="227"/>
      <c r="C168" s="228"/>
      <c r="D168" s="220" t="s">
        <v>146</v>
      </c>
      <c r="E168" s="229" t="s">
        <v>19</v>
      </c>
      <c r="F168" s="230" t="s">
        <v>170</v>
      </c>
      <c r="G168" s="228"/>
      <c r="H168" s="231">
        <v>26.039999999999999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146</v>
      </c>
      <c r="AU168" s="237" t="s">
        <v>79</v>
      </c>
      <c r="AV168" s="13" t="s">
        <v>79</v>
      </c>
      <c r="AW168" s="13" t="s">
        <v>31</v>
      </c>
      <c r="AX168" s="13" t="s">
        <v>69</v>
      </c>
      <c r="AY168" s="237" t="s">
        <v>132</v>
      </c>
    </row>
    <row r="169" s="13" customFormat="1">
      <c r="A169" s="13"/>
      <c r="B169" s="227"/>
      <c r="C169" s="228"/>
      <c r="D169" s="220" t="s">
        <v>146</v>
      </c>
      <c r="E169" s="229" t="s">
        <v>19</v>
      </c>
      <c r="F169" s="230" t="s">
        <v>171</v>
      </c>
      <c r="G169" s="228"/>
      <c r="H169" s="231">
        <v>46.439999999999998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146</v>
      </c>
      <c r="AU169" s="237" t="s">
        <v>79</v>
      </c>
      <c r="AV169" s="13" t="s">
        <v>79</v>
      </c>
      <c r="AW169" s="13" t="s">
        <v>31</v>
      </c>
      <c r="AX169" s="13" t="s">
        <v>69</v>
      </c>
      <c r="AY169" s="237" t="s">
        <v>132</v>
      </c>
    </row>
    <row r="170" s="13" customFormat="1">
      <c r="A170" s="13"/>
      <c r="B170" s="227"/>
      <c r="C170" s="228"/>
      <c r="D170" s="220" t="s">
        <v>146</v>
      </c>
      <c r="E170" s="229" t="s">
        <v>19</v>
      </c>
      <c r="F170" s="230" t="s">
        <v>172</v>
      </c>
      <c r="G170" s="228"/>
      <c r="H170" s="231">
        <v>26.670000000000002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146</v>
      </c>
      <c r="AU170" s="237" t="s">
        <v>79</v>
      </c>
      <c r="AV170" s="13" t="s">
        <v>79</v>
      </c>
      <c r="AW170" s="13" t="s">
        <v>31</v>
      </c>
      <c r="AX170" s="13" t="s">
        <v>69</v>
      </c>
      <c r="AY170" s="237" t="s">
        <v>132</v>
      </c>
    </row>
    <row r="171" s="13" customFormat="1">
      <c r="A171" s="13"/>
      <c r="B171" s="227"/>
      <c r="C171" s="228"/>
      <c r="D171" s="220" t="s">
        <v>146</v>
      </c>
      <c r="E171" s="229" t="s">
        <v>19</v>
      </c>
      <c r="F171" s="230" t="s">
        <v>173</v>
      </c>
      <c r="G171" s="228"/>
      <c r="H171" s="231">
        <v>37.799999999999997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146</v>
      </c>
      <c r="AU171" s="237" t="s">
        <v>79</v>
      </c>
      <c r="AV171" s="13" t="s">
        <v>79</v>
      </c>
      <c r="AW171" s="13" t="s">
        <v>31</v>
      </c>
      <c r="AX171" s="13" t="s">
        <v>69</v>
      </c>
      <c r="AY171" s="237" t="s">
        <v>132</v>
      </c>
    </row>
    <row r="172" s="13" customFormat="1">
      <c r="A172" s="13"/>
      <c r="B172" s="227"/>
      <c r="C172" s="228"/>
      <c r="D172" s="220" t="s">
        <v>146</v>
      </c>
      <c r="E172" s="229" t="s">
        <v>19</v>
      </c>
      <c r="F172" s="230" t="s">
        <v>174</v>
      </c>
      <c r="G172" s="228"/>
      <c r="H172" s="231">
        <v>41.039999999999999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146</v>
      </c>
      <c r="AU172" s="237" t="s">
        <v>79</v>
      </c>
      <c r="AV172" s="13" t="s">
        <v>79</v>
      </c>
      <c r="AW172" s="13" t="s">
        <v>31</v>
      </c>
      <c r="AX172" s="13" t="s">
        <v>69</v>
      </c>
      <c r="AY172" s="237" t="s">
        <v>132</v>
      </c>
    </row>
    <row r="173" s="13" customFormat="1">
      <c r="A173" s="13"/>
      <c r="B173" s="227"/>
      <c r="C173" s="228"/>
      <c r="D173" s="220" t="s">
        <v>146</v>
      </c>
      <c r="E173" s="229" t="s">
        <v>19</v>
      </c>
      <c r="F173" s="230" t="s">
        <v>175</v>
      </c>
      <c r="G173" s="228"/>
      <c r="H173" s="231">
        <v>89.640000000000001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146</v>
      </c>
      <c r="AU173" s="237" t="s">
        <v>79</v>
      </c>
      <c r="AV173" s="13" t="s">
        <v>79</v>
      </c>
      <c r="AW173" s="13" t="s">
        <v>31</v>
      </c>
      <c r="AX173" s="13" t="s">
        <v>69</v>
      </c>
      <c r="AY173" s="237" t="s">
        <v>132</v>
      </c>
    </row>
    <row r="174" s="13" customFormat="1">
      <c r="A174" s="13"/>
      <c r="B174" s="227"/>
      <c r="C174" s="228"/>
      <c r="D174" s="220" t="s">
        <v>146</v>
      </c>
      <c r="E174" s="229" t="s">
        <v>19</v>
      </c>
      <c r="F174" s="230" t="s">
        <v>176</v>
      </c>
      <c r="G174" s="228"/>
      <c r="H174" s="231">
        <v>26.689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146</v>
      </c>
      <c r="AU174" s="237" t="s">
        <v>79</v>
      </c>
      <c r="AV174" s="13" t="s">
        <v>79</v>
      </c>
      <c r="AW174" s="13" t="s">
        <v>31</v>
      </c>
      <c r="AX174" s="13" t="s">
        <v>69</v>
      </c>
      <c r="AY174" s="237" t="s">
        <v>132</v>
      </c>
    </row>
    <row r="175" s="13" customFormat="1">
      <c r="A175" s="13"/>
      <c r="B175" s="227"/>
      <c r="C175" s="228"/>
      <c r="D175" s="220" t="s">
        <v>146</v>
      </c>
      <c r="E175" s="229" t="s">
        <v>19</v>
      </c>
      <c r="F175" s="230" t="s">
        <v>177</v>
      </c>
      <c r="G175" s="228"/>
      <c r="H175" s="231">
        <v>45.630000000000003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146</v>
      </c>
      <c r="AU175" s="237" t="s">
        <v>79</v>
      </c>
      <c r="AV175" s="13" t="s">
        <v>79</v>
      </c>
      <c r="AW175" s="13" t="s">
        <v>31</v>
      </c>
      <c r="AX175" s="13" t="s">
        <v>69</v>
      </c>
      <c r="AY175" s="237" t="s">
        <v>132</v>
      </c>
    </row>
    <row r="176" s="13" customFormat="1">
      <c r="A176" s="13"/>
      <c r="B176" s="227"/>
      <c r="C176" s="228"/>
      <c r="D176" s="220" t="s">
        <v>146</v>
      </c>
      <c r="E176" s="229" t="s">
        <v>19</v>
      </c>
      <c r="F176" s="230" t="s">
        <v>178</v>
      </c>
      <c r="G176" s="228"/>
      <c r="H176" s="231">
        <v>25.829999999999998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146</v>
      </c>
      <c r="AU176" s="237" t="s">
        <v>79</v>
      </c>
      <c r="AV176" s="13" t="s">
        <v>79</v>
      </c>
      <c r="AW176" s="13" t="s">
        <v>31</v>
      </c>
      <c r="AX176" s="13" t="s">
        <v>69</v>
      </c>
      <c r="AY176" s="237" t="s">
        <v>132</v>
      </c>
    </row>
    <row r="177" s="2" customFormat="1" ht="16.5" customHeight="1">
      <c r="A177" s="41"/>
      <c r="B177" s="42"/>
      <c r="C177" s="207" t="s">
        <v>279</v>
      </c>
      <c r="D177" s="207" t="s">
        <v>135</v>
      </c>
      <c r="E177" s="208" t="s">
        <v>933</v>
      </c>
      <c r="F177" s="209" t="s">
        <v>934</v>
      </c>
      <c r="G177" s="210" t="s">
        <v>153</v>
      </c>
      <c r="H177" s="211">
        <v>24.344999999999999</v>
      </c>
      <c r="I177" s="212"/>
      <c r="J177" s="213">
        <f>ROUND(I177*H177,2)</f>
        <v>0</v>
      </c>
      <c r="K177" s="209" t="s">
        <v>139</v>
      </c>
      <c r="L177" s="47"/>
      <c r="M177" s="214" t="s">
        <v>19</v>
      </c>
      <c r="N177" s="215" t="s">
        <v>40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0.050000000000000003</v>
      </c>
      <c r="T177" s="217">
        <f>S177*H177</f>
        <v>1.2172499999999999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140</v>
      </c>
      <c r="AT177" s="218" t="s">
        <v>135</v>
      </c>
      <c r="AU177" s="218" t="s">
        <v>79</v>
      </c>
      <c r="AY177" s="20" t="s">
        <v>132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77</v>
      </c>
      <c r="BK177" s="219">
        <f>ROUND(I177*H177,2)</f>
        <v>0</v>
      </c>
      <c r="BL177" s="20" t="s">
        <v>140</v>
      </c>
      <c r="BM177" s="218" t="s">
        <v>935</v>
      </c>
    </row>
    <row r="178" s="2" customFormat="1">
      <c r="A178" s="41"/>
      <c r="B178" s="42"/>
      <c r="C178" s="43"/>
      <c r="D178" s="220" t="s">
        <v>142</v>
      </c>
      <c r="E178" s="43"/>
      <c r="F178" s="221" t="s">
        <v>936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142</v>
      </c>
      <c r="AU178" s="20" t="s">
        <v>79</v>
      </c>
    </row>
    <row r="179" s="2" customFormat="1">
      <c r="A179" s="41"/>
      <c r="B179" s="42"/>
      <c r="C179" s="43"/>
      <c r="D179" s="225" t="s">
        <v>144</v>
      </c>
      <c r="E179" s="43"/>
      <c r="F179" s="226" t="s">
        <v>937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144</v>
      </c>
      <c r="AU179" s="20" t="s">
        <v>79</v>
      </c>
    </row>
    <row r="180" s="13" customFormat="1">
      <c r="A180" s="13"/>
      <c r="B180" s="227"/>
      <c r="C180" s="228"/>
      <c r="D180" s="220" t="s">
        <v>146</v>
      </c>
      <c r="E180" s="229" t="s">
        <v>19</v>
      </c>
      <c r="F180" s="230" t="s">
        <v>242</v>
      </c>
      <c r="G180" s="228"/>
      <c r="H180" s="231">
        <v>6.1950000000000003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146</v>
      </c>
      <c r="AU180" s="237" t="s">
        <v>79</v>
      </c>
      <c r="AV180" s="13" t="s">
        <v>79</v>
      </c>
      <c r="AW180" s="13" t="s">
        <v>31</v>
      </c>
      <c r="AX180" s="13" t="s">
        <v>69</v>
      </c>
      <c r="AY180" s="237" t="s">
        <v>132</v>
      </c>
    </row>
    <row r="181" s="13" customFormat="1">
      <c r="A181" s="13"/>
      <c r="B181" s="227"/>
      <c r="C181" s="228"/>
      <c r="D181" s="220" t="s">
        <v>146</v>
      </c>
      <c r="E181" s="229" t="s">
        <v>19</v>
      </c>
      <c r="F181" s="230" t="s">
        <v>243</v>
      </c>
      <c r="G181" s="228"/>
      <c r="H181" s="231">
        <v>6.6900000000000004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146</v>
      </c>
      <c r="AU181" s="237" t="s">
        <v>79</v>
      </c>
      <c r="AV181" s="13" t="s">
        <v>79</v>
      </c>
      <c r="AW181" s="13" t="s">
        <v>31</v>
      </c>
      <c r="AX181" s="13" t="s">
        <v>69</v>
      </c>
      <c r="AY181" s="237" t="s">
        <v>132</v>
      </c>
    </row>
    <row r="182" s="13" customFormat="1">
      <c r="A182" s="13"/>
      <c r="B182" s="227"/>
      <c r="C182" s="228"/>
      <c r="D182" s="220" t="s">
        <v>146</v>
      </c>
      <c r="E182" s="229" t="s">
        <v>19</v>
      </c>
      <c r="F182" s="230" t="s">
        <v>244</v>
      </c>
      <c r="G182" s="228"/>
      <c r="H182" s="231">
        <v>6.6600000000000001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146</v>
      </c>
      <c r="AU182" s="237" t="s">
        <v>79</v>
      </c>
      <c r="AV182" s="13" t="s">
        <v>79</v>
      </c>
      <c r="AW182" s="13" t="s">
        <v>31</v>
      </c>
      <c r="AX182" s="13" t="s">
        <v>69</v>
      </c>
      <c r="AY182" s="237" t="s">
        <v>132</v>
      </c>
    </row>
    <row r="183" s="13" customFormat="1">
      <c r="A183" s="13"/>
      <c r="B183" s="227"/>
      <c r="C183" s="228"/>
      <c r="D183" s="220" t="s">
        <v>146</v>
      </c>
      <c r="E183" s="229" t="s">
        <v>19</v>
      </c>
      <c r="F183" s="230" t="s">
        <v>245</v>
      </c>
      <c r="G183" s="228"/>
      <c r="H183" s="231">
        <v>4.7999999999999998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146</v>
      </c>
      <c r="AU183" s="237" t="s">
        <v>79</v>
      </c>
      <c r="AV183" s="13" t="s">
        <v>79</v>
      </c>
      <c r="AW183" s="13" t="s">
        <v>31</v>
      </c>
      <c r="AX183" s="13" t="s">
        <v>69</v>
      </c>
      <c r="AY183" s="237" t="s">
        <v>132</v>
      </c>
    </row>
    <row r="184" s="12" customFormat="1" ht="22.8" customHeight="1">
      <c r="A184" s="12"/>
      <c r="B184" s="191"/>
      <c r="C184" s="192"/>
      <c r="D184" s="193" t="s">
        <v>68</v>
      </c>
      <c r="E184" s="205" t="s">
        <v>938</v>
      </c>
      <c r="F184" s="205" t="s">
        <v>939</v>
      </c>
      <c r="G184" s="192"/>
      <c r="H184" s="192"/>
      <c r="I184" s="195"/>
      <c r="J184" s="206">
        <f>BK184</f>
        <v>0</v>
      </c>
      <c r="K184" s="192"/>
      <c r="L184" s="197"/>
      <c r="M184" s="198"/>
      <c r="N184" s="199"/>
      <c r="O184" s="199"/>
      <c r="P184" s="200">
        <f>SUM(P185:P197)</f>
        <v>0</v>
      </c>
      <c r="Q184" s="199"/>
      <c r="R184" s="200">
        <f>SUM(R185:R197)</f>
        <v>0</v>
      </c>
      <c r="S184" s="199"/>
      <c r="T184" s="201">
        <f>SUM(T185:T197)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2" t="s">
        <v>77</v>
      </c>
      <c r="AT184" s="203" t="s">
        <v>68</v>
      </c>
      <c r="AU184" s="203" t="s">
        <v>77</v>
      </c>
      <c r="AY184" s="202" t="s">
        <v>132</v>
      </c>
      <c r="BK184" s="204">
        <f>SUM(BK185:BK197)</f>
        <v>0</v>
      </c>
    </row>
    <row r="185" s="2" customFormat="1" ht="16.5" customHeight="1">
      <c r="A185" s="41"/>
      <c r="B185" s="42"/>
      <c r="C185" s="207" t="s">
        <v>289</v>
      </c>
      <c r="D185" s="207" t="s">
        <v>135</v>
      </c>
      <c r="E185" s="208" t="s">
        <v>940</v>
      </c>
      <c r="F185" s="209" t="s">
        <v>941</v>
      </c>
      <c r="G185" s="210" t="s">
        <v>308</v>
      </c>
      <c r="H185" s="211">
        <v>25.135000000000002</v>
      </c>
      <c r="I185" s="212"/>
      <c r="J185" s="213">
        <f>ROUND(I185*H185,2)</f>
        <v>0</v>
      </c>
      <c r="K185" s="209" t="s">
        <v>139</v>
      </c>
      <c r="L185" s="47"/>
      <c r="M185" s="214" t="s">
        <v>19</v>
      </c>
      <c r="N185" s="215" t="s">
        <v>40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140</v>
      </c>
      <c r="AT185" s="218" t="s">
        <v>135</v>
      </c>
      <c r="AU185" s="218" t="s">
        <v>79</v>
      </c>
      <c r="AY185" s="20" t="s">
        <v>132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77</v>
      </c>
      <c r="BK185" s="219">
        <f>ROUND(I185*H185,2)</f>
        <v>0</v>
      </c>
      <c r="BL185" s="20" t="s">
        <v>140</v>
      </c>
      <c r="BM185" s="218" t="s">
        <v>942</v>
      </c>
    </row>
    <row r="186" s="2" customFormat="1">
      <c r="A186" s="41"/>
      <c r="B186" s="42"/>
      <c r="C186" s="43"/>
      <c r="D186" s="220" t="s">
        <v>142</v>
      </c>
      <c r="E186" s="43"/>
      <c r="F186" s="221" t="s">
        <v>943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142</v>
      </c>
      <c r="AU186" s="20" t="s">
        <v>79</v>
      </c>
    </row>
    <row r="187" s="2" customFormat="1">
      <c r="A187" s="41"/>
      <c r="B187" s="42"/>
      <c r="C187" s="43"/>
      <c r="D187" s="225" t="s">
        <v>144</v>
      </c>
      <c r="E187" s="43"/>
      <c r="F187" s="226" t="s">
        <v>944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144</v>
      </c>
      <c r="AU187" s="20" t="s">
        <v>79</v>
      </c>
    </row>
    <row r="188" s="2" customFormat="1" ht="16.5" customHeight="1">
      <c r="A188" s="41"/>
      <c r="B188" s="42"/>
      <c r="C188" s="207" t="s">
        <v>296</v>
      </c>
      <c r="D188" s="207" t="s">
        <v>135</v>
      </c>
      <c r="E188" s="208" t="s">
        <v>945</v>
      </c>
      <c r="F188" s="209" t="s">
        <v>946</v>
      </c>
      <c r="G188" s="210" t="s">
        <v>308</v>
      </c>
      <c r="H188" s="211">
        <v>603.24000000000001</v>
      </c>
      <c r="I188" s="212"/>
      <c r="J188" s="213">
        <f>ROUND(I188*H188,2)</f>
        <v>0</v>
      </c>
      <c r="K188" s="209" t="s">
        <v>139</v>
      </c>
      <c r="L188" s="47"/>
      <c r="M188" s="214" t="s">
        <v>19</v>
      </c>
      <c r="N188" s="215" t="s">
        <v>40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140</v>
      </c>
      <c r="AT188" s="218" t="s">
        <v>135</v>
      </c>
      <c r="AU188" s="218" t="s">
        <v>79</v>
      </c>
      <c r="AY188" s="20" t="s">
        <v>132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20" t="s">
        <v>77</v>
      </c>
      <c r="BK188" s="219">
        <f>ROUND(I188*H188,2)</f>
        <v>0</v>
      </c>
      <c r="BL188" s="20" t="s">
        <v>140</v>
      </c>
      <c r="BM188" s="218" t="s">
        <v>947</v>
      </c>
    </row>
    <row r="189" s="2" customFormat="1">
      <c r="A189" s="41"/>
      <c r="B189" s="42"/>
      <c r="C189" s="43"/>
      <c r="D189" s="220" t="s">
        <v>142</v>
      </c>
      <c r="E189" s="43"/>
      <c r="F189" s="221" t="s">
        <v>948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142</v>
      </c>
      <c r="AU189" s="20" t="s">
        <v>79</v>
      </c>
    </row>
    <row r="190" s="2" customFormat="1">
      <c r="A190" s="41"/>
      <c r="B190" s="42"/>
      <c r="C190" s="43"/>
      <c r="D190" s="225" t="s">
        <v>144</v>
      </c>
      <c r="E190" s="43"/>
      <c r="F190" s="226" t="s">
        <v>949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144</v>
      </c>
      <c r="AU190" s="20" t="s">
        <v>79</v>
      </c>
    </row>
    <row r="191" s="13" customFormat="1">
      <c r="A191" s="13"/>
      <c r="B191" s="227"/>
      <c r="C191" s="228"/>
      <c r="D191" s="220" t="s">
        <v>146</v>
      </c>
      <c r="E191" s="228"/>
      <c r="F191" s="230" t="s">
        <v>950</v>
      </c>
      <c r="G191" s="228"/>
      <c r="H191" s="231">
        <v>603.24000000000001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146</v>
      </c>
      <c r="AU191" s="237" t="s">
        <v>79</v>
      </c>
      <c r="AV191" s="13" t="s">
        <v>79</v>
      </c>
      <c r="AW191" s="13" t="s">
        <v>4</v>
      </c>
      <c r="AX191" s="13" t="s">
        <v>77</v>
      </c>
      <c r="AY191" s="237" t="s">
        <v>132</v>
      </c>
    </row>
    <row r="192" s="2" customFormat="1" ht="21.75" customHeight="1">
      <c r="A192" s="41"/>
      <c r="B192" s="42"/>
      <c r="C192" s="207" t="s">
        <v>305</v>
      </c>
      <c r="D192" s="207" t="s">
        <v>135</v>
      </c>
      <c r="E192" s="208" t="s">
        <v>951</v>
      </c>
      <c r="F192" s="209" t="s">
        <v>952</v>
      </c>
      <c r="G192" s="210" t="s">
        <v>308</v>
      </c>
      <c r="H192" s="211">
        <v>25.135000000000002</v>
      </c>
      <c r="I192" s="212"/>
      <c r="J192" s="213">
        <f>ROUND(I192*H192,2)</f>
        <v>0</v>
      </c>
      <c r="K192" s="209" t="s">
        <v>139</v>
      </c>
      <c r="L192" s="47"/>
      <c r="M192" s="214" t="s">
        <v>19</v>
      </c>
      <c r="N192" s="215" t="s">
        <v>40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140</v>
      </c>
      <c r="AT192" s="218" t="s">
        <v>135</v>
      </c>
      <c r="AU192" s="218" t="s">
        <v>79</v>
      </c>
      <c r="AY192" s="20" t="s">
        <v>132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77</v>
      </c>
      <c r="BK192" s="219">
        <f>ROUND(I192*H192,2)</f>
        <v>0</v>
      </c>
      <c r="BL192" s="20" t="s">
        <v>140</v>
      </c>
      <c r="BM192" s="218" t="s">
        <v>953</v>
      </c>
    </row>
    <row r="193" s="2" customFormat="1">
      <c r="A193" s="41"/>
      <c r="B193" s="42"/>
      <c r="C193" s="43"/>
      <c r="D193" s="220" t="s">
        <v>142</v>
      </c>
      <c r="E193" s="43"/>
      <c r="F193" s="221" t="s">
        <v>954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142</v>
      </c>
      <c r="AU193" s="20" t="s">
        <v>79</v>
      </c>
    </row>
    <row r="194" s="2" customFormat="1">
      <c r="A194" s="41"/>
      <c r="B194" s="42"/>
      <c r="C194" s="43"/>
      <c r="D194" s="225" t="s">
        <v>144</v>
      </c>
      <c r="E194" s="43"/>
      <c r="F194" s="226" t="s">
        <v>955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144</v>
      </c>
      <c r="AU194" s="20" t="s">
        <v>79</v>
      </c>
    </row>
    <row r="195" s="2" customFormat="1" ht="16.5" customHeight="1">
      <c r="A195" s="41"/>
      <c r="B195" s="42"/>
      <c r="C195" s="207" t="s">
        <v>7</v>
      </c>
      <c r="D195" s="207" t="s">
        <v>135</v>
      </c>
      <c r="E195" s="208" t="s">
        <v>956</v>
      </c>
      <c r="F195" s="209" t="s">
        <v>957</v>
      </c>
      <c r="G195" s="210" t="s">
        <v>308</v>
      </c>
      <c r="H195" s="211">
        <v>25.135000000000002</v>
      </c>
      <c r="I195" s="212"/>
      <c r="J195" s="213">
        <f>ROUND(I195*H195,2)</f>
        <v>0</v>
      </c>
      <c r="K195" s="209" t="s">
        <v>139</v>
      </c>
      <c r="L195" s="47"/>
      <c r="M195" s="214" t="s">
        <v>19</v>
      </c>
      <c r="N195" s="215" t="s">
        <v>40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140</v>
      </c>
      <c r="AT195" s="218" t="s">
        <v>135</v>
      </c>
      <c r="AU195" s="218" t="s">
        <v>79</v>
      </c>
      <c r="AY195" s="20" t="s">
        <v>132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77</v>
      </c>
      <c r="BK195" s="219">
        <f>ROUND(I195*H195,2)</f>
        <v>0</v>
      </c>
      <c r="BL195" s="20" t="s">
        <v>140</v>
      </c>
      <c r="BM195" s="218" t="s">
        <v>958</v>
      </c>
    </row>
    <row r="196" s="2" customFormat="1">
      <c r="A196" s="41"/>
      <c r="B196" s="42"/>
      <c r="C196" s="43"/>
      <c r="D196" s="220" t="s">
        <v>142</v>
      </c>
      <c r="E196" s="43"/>
      <c r="F196" s="221" t="s">
        <v>959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142</v>
      </c>
      <c r="AU196" s="20" t="s">
        <v>79</v>
      </c>
    </row>
    <row r="197" s="2" customFormat="1">
      <c r="A197" s="41"/>
      <c r="B197" s="42"/>
      <c r="C197" s="43"/>
      <c r="D197" s="225" t="s">
        <v>144</v>
      </c>
      <c r="E197" s="43"/>
      <c r="F197" s="226" t="s">
        <v>960</v>
      </c>
      <c r="G197" s="43"/>
      <c r="H197" s="43"/>
      <c r="I197" s="222"/>
      <c r="J197" s="43"/>
      <c r="K197" s="43"/>
      <c r="L197" s="47"/>
      <c r="M197" s="284"/>
      <c r="N197" s="285"/>
      <c r="O197" s="286"/>
      <c r="P197" s="286"/>
      <c r="Q197" s="286"/>
      <c r="R197" s="286"/>
      <c r="S197" s="286"/>
      <c r="T197" s="287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144</v>
      </c>
      <c r="AU197" s="20" t="s">
        <v>79</v>
      </c>
    </row>
    <row r="198" s="2" customFormat="1" ht="6.96" customHeight="1">
      <c r="A198" s="41"/>
      <c r="B198" s="62"/>
      <c r="C198" s="63"/>
      <c r="D198" s="63"/>
      <c r="E198" s="63"/>
      <c r="F198" s="63"/>
      <c r="G198" s="63"/>
      <c r="H198" s="63"/>
      <c r="I198" s="63"/>
      <c r="J198" s="63"/>
      <c r="K198" s="63"/>
      <c r="L198" s="47"/>
      <c r="M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</row>
  </sheetData>
  <sheetProtection sheet="1" autoFilter="0" formatColumns="0" formatRows="0" objects="1" scenarios="1" spinCount="100000" saltValue="V01A77Og3uTMOntI1c8T4YLTKoFYXAitqKmskdio655lMSf0UndQpDkiYxxSlz0nSqzLBh6pSYJeAuYTh9LTlg==" hashValue="Bzw+Ss0rlZYGNbmZziXWBfKRprSt/qrxZJdb+/RZ+9NBHOs49mjLHi9HpjOm1TLr3I1y+qup3zK0DGXxYc+HBw==" algorithmName="SHA-512" password="CC35"/>
  <autoFilter ref="C81:K19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712340832"/>
    <hyperlink ref="F93" r:id="rId2" display="https://podminky.urs.cz/item/CS_URS_2023_01/713110813"/>
    <hyperlink ref="F97" r:id="rId3" display="https://podminky.urs.cz/item/CS_URS_2023_01/762331812"/>
    <hyperlink ref="F104" r:id="rId4" display="https://podminky.urs.cz/item/CS_URS_2023_01/762341811"/>
    <hyperlink ref="F108" r:id="rId5" display="https://podminky.urs.cz/item/CS_URS_2023_01/762841812"/>
    <hyperlink ref="F121" r:id="rId6" display="https://podminky.urs.cz/item/CS_URS_2023_01/764001821"/>
    <hyperlink ref="F125" r:id="rId7" display="https://podminky.urs.cz/item/CS_URS_2023_01/764002801"/>
    <hyperlink ref="F129" r:id="rId8" display="https://podminky.urs.cz/item/CS_URS_2023_01/764001891"/>
    <hyperlink ref="F133" r:id="rId9" display="https://podminky.urs.cz/item/CS_URS_2023_01/764002871"/>
    <hyperlink ref="F137" r:id="rId10" display="https://podminky.urs.cz/item/CS_URS_2023_01/764003801"/>
    <hyperlink ref="F141" r:id="rId11" display="https://podminky.urs.cz/item/CS_URS_2023_01/764004801"/>
    <hyperlink ref="F145" r:id="rId12" display="https://podminky.urs.cz/item/CS_URS_2023_01/764004861"/>
    <hyperlink ref="F149" r:id="rId13" display="https://podminky.urs.cz/item/CS_URS_2023_01/767851803"/>
    <hyperlink ref="F153" r:id="rId14" display="https://podminky.urs.cz/item/CS_URS_2023_01/962032641"/>
    <hyperlink ref="F160" r:id="rId15" display="https://podminky.urs.cz/item/CS_URS_2023_01/963051110"/>
    <hyperlink ref="F167" r:id="rId16" display="https://podminky.urs.cz/item/CS_URS_2023_01/978013161"/>
    <hyperlink ref="F179" r:id="rId17" display="https://podminky.urs.cz/item/CS_URS_2023_01/978036191"/>
    <hyperlink ref="F187" r:id="rId18" display="https://podminky.urs.cz/item/CS_URS_2023_01/997006512"/>
    <hyperlink ref="F190" r:id="rId19" display="https://podminky.urs.cz/item/CS_URS_2023_01/997006519"/>
    <hyperlink ref="F194" r:id="rId20" display="https://podminky.urs.cz/item/CS_URS_2023_01/997013112"/>
    <hyperlink ref="F197" r:id="rId21" display="https://podminky.urs.cz/item/CS_URS_2023_01/9970138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 xml:space="preserve"> Kralice nad Oslavou ON oprava střechy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961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13. 10. 2021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27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32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27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33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35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37</v>
      </c>
      <c r="G32" s="41"/>
      <c r="H32" s="41"/>
      <c r="I32" s="148" t="s">
        <v>36</v>
      </c>
      <c r="J32" s="148" t="s">
        <v>38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39</v>
      </c>
      <c r="E33" s="135" t="s">
        <v>40</v>
      </c>
      <c r="F33" s="150">
        <f>ROUND((SUM(BE89:BE394)),  2)</f>
        <v>0</v>
      </c>
      <c r="G33" s="41"/>
      <c r="H33" s="41"/>
      <c r="I33" s="151">
        <v>0.20999999999999999</v>
      </c>
      <c r="J33" s="150">
        <f>ROUND(((SUM(BE89:BE394))*I33),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41</v>
      </c>
      <c r="F34" s="150">
        <f>ROUND((SUM(BF89:BF394)),  2)</f>
        <v>0</v>
      </c>
      <c r="G34" s="41"/>
      <c r="H34" s="41"/>
      <c r="I34" s="151">
        <v>0.14999999999999999</v>
      </c>
      <c r="J34" s="150">
        <f>ROUND(((SUM(BF89:BF394))*I34),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42</v>
      </c>
      <c r="F35" s="150">
        <f>ROUND((SUM(BG89:BG394)),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43</v>
      </c>
      <c r="F36" s="150">
        <f>ROUND((SUM(BH89:BH394)),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44</v>
      </c>
      <c r="F37" s="150">
        <f>ROUND((SUM(BI89:BI394)),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 xml:space="preserve"> Kralice nad Oslavou ON oprava střechy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03 - Elektroinstalace, hromosvod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13. 10. 2021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67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962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J104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4"/>
      <c r="C63" s="175"/>
      <c r="D63" s="176" t="s">
        <v>963</v>
      </c>
      <c r="E63" s="177"/>
      <c r="F63" s="177"/>
      <c r="G63" s="177"/>
      <c r="H63" s="177"/>
      <c r="I63" s="177"/>
      <c r="J63" s="178">
        <f>J105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839</v>
      </c>
      <c r="E64" s="177"/>
      <c r="F64" s="177"/>
      <c r="G64" s="177"/>
      <c r="H64" s="177"/>
      <c r="I64" s="177"/>
      <c r="J64" s="178">
        <f>J130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104</v>
      </c>
      <c r="E65" s="171"/>
      <c r="F65" s="171"/>
      <c r="G65" s="171"/>
      <c r="H65" s="171"/>
      <c r="I65" s="171"/>
      <c r="J65" s="172">
        <f>J140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964</v>
      </c>
      <c r="E66" s="177"/>
      <c r="F66" s="177"/>
      <c r="G66" s="177"/>
      <c r="H66" s="177"/>
      <c r="I66" s="177"/>
      <c r="J66" s="178">
        <f>J141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965</v>
      </c>
      <c r="E67" s="177"/>
      <c r="F67" s="177"/>
      <c r="G67" s="177"/>
      <c r="H67" s="177"/>
      <c r="I67" s="177"/>
      <c r="J67" s="178">
        <f>J151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4"/>
      <c r="C68" s="175"/>
      <c r="D68" s="176" t="s">
        <v>966</v>
      </c>
      <c r="E68" s="177"/>
      <c r="F68" s="177"/>
      <c r="G68" s="177"/>
      <c r="H68" s="177"/>
      <c r="I68" s="177"/>
      <c r="J68" s="178">
        <f>J356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21.84" customHeight="1">
      <c r="A69" s="10"/>
      <c r="B69" s="174"/>
      <c r="C69" s="175"/>
      <c r="D69" s="176" t="s">
        <v>967</v>
      </c>
      <c r="E69" s="177"/>
      <c r="F69" s="177"/>
      <c r="G69" s="177"/>
      <c r="H69" s="177"/>
      <c r="I69" s="177"/>
      <c r="J69" s="178">
        <f>J357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117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3" t="str">
        <f>E7</f>
        <v xml:space="preserve"> Kralice nad Oslavou ON oprava střechy</v>
      </c>
      <c r="F79" s="35"/>
      <c r="G79" s="35"/>
      <c r="H79" s="35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90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03 - Elektroinstalace, hromosvod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 xml:space="preserve"> </v>
      </c>
      <c r="G83" s="43"/>
      <c r="H83" s="43"/>
      <c r="I83" s="35" t="s">
        <v>23</v>
      </c>
      <c r="J83" s="75" t="str">
        <f>IF(J12="","",J12)</f>
        <v>13. 10. 2021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 xml:space="preserve"> </v>
      </c>
      <c r="G85" s="43"/>
      <c r="H85" s="43"/>
      <c r="I85" s="35" t="s">
        <v>30</v>
      </c>
      <c r="J85" s="39" t="str">
        <f>E21</f>
        <v xml:space="preserve"> 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28</v>
      </c>
      <c r="D86" s="43"/>
      <c r="E86" s="43"/>
      <c r="F86" s="30" t="str">
        <f>IF(E18="","",E18)</f>
        <v>Vyplň údaj</v>
      </c>
      <c r="G86" s="43"/>
      <c r="H86" s="43"/>
      <c r="I86" s="35" t="s">
        <v>32</v>
      </c>
      <c r="J86" s="39" t="str">
        <f>E24</f>
        <v xml:space="preserve"> 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118</v>
      </c>
      <c r="D88" s="183" t="s">
        <v>54</v>
      </c>
      <c r="E88" s="183" t="s">
        <v>50</v>
      </c>
      <c r="F88" s="183" t="s">
        <v>51</v>
      </c>
      <c r="G88" s="183" t="s">
        <v>119</v>
      </c>
      <c r="H88" s="183" t="s">
        <v>120</v>
      </c>
      <c r="I88" s="183" t="s">
        <v>121</v>
      </c>
      <c r="J88" s="183" t="s">
        <v>94</v>
      </c>
      <c r="K88" s="184" t="s">
        <v>122</v>
      </c>
      <c r="L88" s="185"/>
      <c r="M88" s="95" t="s">
        <v>19</v>
      </c>
      <c r="N88" s="96" t="s">
        <v>39</v>
      </c>
      <c r="O88" s="96" t="s">
        <v>123</v>
      </c>
      <c r="P88" s="96" t="s">
        <v>124</v>
      </c>
      <c r="Q88" s="96" t="s">
        <v>125</v>
      </c>
      <c r="R88" s="96" t="s">
        <v>126</v>
      </c>
      <c r="S88" s="96" t="s">
        <v>127</v>
      </c>
      <c r="T88" s="97" t="s">
        <v>128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129</v>
      </c>
      <c r="D89" s="43"/>
      <c r="E89" s="43"/>
      <c r="F89" s="43"/>
      <c r="G89" s="43"/>
      <c r="H89" s="43"/>
      <c r="I89" s="43"/>
      <c r="J89" s="186">
        <f>BK89</f>
        <v>0</v>
      </c>
      <c r="K89" s="43"/>
      <c r="L89" s="47"/>
      <c r="M89" s="98"/>
      <c r="N89" s="187"/>
      <c r="O89" s="99"/>
      <c r="P89" s="188">
        <f>P90+P140</f>
        <v>0</v>
      </c>
      <c r="Q89" s="99"/>
      <c r="R89" s="188">
        <f>R90+R140</f>
        <v>0.25983000000000001</v>
      </c>
      <c r="S89" s="99"/>
      <c r="T89" s="189">
        <f>T90+T140</f>
        <v>2.8179999999999996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68</v>
      </c>
      <c r="AU89" s="20" t="s">
        <v>95</v>
      </c>
      <c r="BK89" s="190">
        <f>BK90+BK140</f>
        <v>0</v>
      </c>
    </row>
    <row r="90" s="12" customFormat="1" ht="25.92" customHeight="1">
      <c r="A90" s="12"/>
      <c r="B90" s="191"/>
      <c r="C90" s="192"/>
      <c r="D90" s="193" t="s">
        <v>68</v>
      </c>
      <c r="E90" s="194" t="s">
        <v>130</v>
      </c>
      <c r="F90" s="194" t="s">
        <v>131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P91+P104+P130</f>
        <v>0</v>
      </c>
      <c r="Q90" s="199"/>
      <c r="R90" s="200">
        <f>R91+R104+R130</f>
        <v>0.014999999999999999</v>
      </c>
      <c r="S90" s="199"/>
      <c r="T90" s="201">
        <f>T91+T104+T130</f>
        <v>2.8179999999999996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77</v>
      </c>
      <c r="AT90" s="203" t="s">
        <v>68</v>
      </c>
      <c r="AU90" s="203" t="s">
        <v>69</v>
      </c>
      <c r="AY90" s="202" t="s">
        <v>132</v>
      </c>
      <c r="BK90" s="204">
        <f>BK91+BK104+BK130</f>
        <v>0</v>
      </c>
    </row>
    <row r="91" s="12" customFormat="1" ht="22.8" customHeight="1">
      <c r="A91" s="12"/>
      <c r="B91" s="191"/>
      <c r="C91" s="192"/>
      <c r="D91" s="193" t="s">
        <v>68</v>
      </c>
      <c r="E91" s="205" t="s">
        <v>77</v>
      </c>
      <c r="F91" s="205" t="s">
        <v>968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SUM(P92:P103)</f>
        <v>0</v>
      </c>
      <c r="Q91" s="199"/>
      <c r="R91" s="200">
        <f>SUM(R92:R103)</f>
        <v>0</v>
      </c>
      <c r="S91" s="199"/>
      <c r="T91" s="201">
        <f>SUM(T92:T103)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77</v>
      </c>
      <c r="AT91" s="203" t="s">
        <v>68</v>
      </c>
      <c r="AU91" s="203" t="s">
        <v>77</v>
      </c>
      <c r="AY91" s="202" t="s">
        <v>132</v>
      </c>
      <c r="BK91" s="204">
        <f>SUM(BK92:BK103)</f>
        <v>0</v>
      </c>
    </row>
    <row r="92" s="2" customFormat="1" ht="21.75" customHeight="1">
      <c r="A92" s="41"/>
      <c r="B92" s="42"/>
      <c r="C92" s="207" t="s">
        <v>77</v>
      </c>
      <c r="D92" s="207" t="s">
        <v>135</v>
      </c>
      <c r="E92" s="208" t="s">
        <v>969</v>
      </c>
      <c r="F92" s="209" t="s">
        <v>970</v>
      </c>
      <c r="G92" s="210" t="s">
        <v>138</v>
      </c>
      <c r="H92" s="211">
        <v>4</v>
      </c>
      <c r="I92" s="212"/>
      <c r="J92" s="213">
        <f>ROUND(I92*H92,2)</f>
        <v>0</v>
      </c>
      <c r="K92" s="209" t="s">
        <v>139</v>
      </c>
      <c r="L92" s="47"/>
      <c r="M92" s="214" t="s">
        <v>19</v>
      </c>
      <c r="N92" s="215" t="s">
        <v>40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140</v>
      </c>
      <c r="AT92" s="218" t="s">
        <v>135</v>
      </c>
      <c r="AU92" s="218" t="s">
        <v>79</v>
      </c>
      <c r="AY92" s="20" t="s">
        <v>132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77</v>
      </c>
      <c r="BK92" s="219">
        <f>ROUND(I92*H92,2)</f>
        <v>0</v>
      </c>
      <c r="BL92" s="20" t="s">
        <v>140</v>
      </c>
      <c r="BM92" s="218" t="s">
        <v>971</v>
      </c>
    </row>
    <row r="93" s="2" customFormat="1">
      <c r="A93" s="41"/>
      <c r="B93" s="42"/>
      <c r="C93" s="43"/>
      <c r="D93" s="220" t="s">
        <v>142</v>
      </c>
      <c r="E93" s="43"/>
      <c r="F93" s="221" t="s">
        <v>972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142</v>
      </c>
      <c r="AU93" s="20" t="s">
        <v>79</v>
      </c>
    </row>
    <row r="94" s="2" customFormat="1">
      <c r="A94" s="41"/>
      <c r="B94" s="42"/>
      <c r="C94" s="43"/>
      <c r="D94" s="225" t="s">
        <v>144</v>
      </c>
      <c r="E94" s="43"/>
      <c r="F94" s="226" t="s">
        <v>973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144</v>
      </c>
      <c r="AU94" s="20" t="s">
        <v>79</v>
      </c>
    </row>
    <row r="95" s="13" customFormat="1">
      <c r="A95" s="13"/>
      <c r="B95" s="227"/>
      <c r="C95" s="228"/>
      <c r="D95" s="220" t="s">
        <v>146</v>
      </c>
      <c r="E95" s="229" t="s">
        <v>19</v>
      </c>
      <c r="F95" s="230" t="s">
        <v>974</v>
      </c>
      <c r="G95" s="228"/>
      <c r="H95" s="231">
        <v>4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146</v>
      </c>
      <c r="AU95" s="237" t="s">
        <v>79</v>
      </c>
      <c r="AV95" s="13" t="s">
        <v>79</v>
      </c>
      <c r="AW95" s="13" t="s">
        <v>31</v>
      </c>
      <c r="AX95" s="13" t="s">
        <v>77</v>
      </c>
      <c r="AY95" s="237" t="s">
        <v>132</v>
      </c>
    </row>
    <row r="96" s="2" customFormat="1" ht="21.75" customHeight="1">
      <c r="A96" s="41"/>
      <c r="B96" s="42"/>
      <c r="C96" s="207" t="s">
        <v>79</v>
      </c>
      <c r="D96" s="207" t="s">
        <v>135</v>
      </c>
      <c r="E96" s="208" t="s">
        <v>975</v>
      </c>
      <c r="F96" s="209" t="s">
        <v>976</v>
      </c>
      <c r="G96" s="210" t="s">
        <v>138</v>
      </c>
      <c r="H96" s="211">
        <v>4</v>
      </c>
      <c r="I96" s="212"/>
      <c r="J96" s="213">
        <f>ROUND(I96*H96,2)</f>
        <v>0</v>
      </c>
      <c r="K96" s="209" t="s">
        <v>139</v>
      </c>
      <c r="L96" s="47"/>
      <c r="M96" s="214" t="s">
        <v>19</v>
      </c>
      <c r="N96" s="215" t="s">
        <v>40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140</v>
      </c>
      <c r="AT96" s="218" t="s">
        <v>135</v>
      </c>
      <c r="AU96" s="218" t="s">
        <v>79</v>
      </c>
      <c r="AY96" s="20" t="s">
        <v>132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77</v>
      </c>
      <c r="BK96" s="219">
        <f>ROUND(I96*H96,2)</f>
        <v>0</v>
      </c>
      <c r="BL96" s="20" t="s">
        <v>140</v>
      </c>
      <c r="BM96" s="218" t="s">
        <v>977</v>
      </c>
    </row>
    <row r="97" s="2" customFormat="1">
      <c r="A97" s="41"/>
      <c r="B97" s="42"/>
      <c r="C97" s="43"/>
      <c r="D97" s="220" t="s">
        <v>142</v>
      </c>
      <c r="E97" s="43"/>
      <c r="F97" s="221" t="s">
        <v>978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142</v>
      </c>
      <c r="AU97" s="20" t="s">
        <v>79</v>
      </c>
    </row>
    <row r="98" s="2" customFormat="1">
      <c r="A98" s="41"/>
      <c r="B98" s="42"/>
      <c r="C98" s="43"/>
      <c r="D98" s="225" t="s">
        <v>144</v>
      </c>
      <c r="E98" s="43"/>
      <c r="F98" s="226" t="s">
        <v>979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144</v>
      </c>
      <c r="AU98" s="20" t="s">
        <v>79</v>
      </c>
    </row>
    <row r="99" s="13" customFormat="1">
      <c r="A99" s="13"/>
      <c r="B99" s="227"/>
      <c r="C99" s="228"/>
      <c r="D99" s="220" t="s">
        <v>146</v>
      </c>
      <c r="E99" s="229" t="s">
        <v>19</v>
      </c>
      <c r="F99" s="230" t="s">
        <v>974</v>
      </c>
      <c r="G99" s="228"/>
      <c r="H99" s="231">
        <v>4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146</v>
      </c>
      <c r="AU99" s="237" t="s">
        <v>79</v>
      </c>
      <c r="AV99" s="13" t="s">
        <v>79</v>
      </c>
      <c r="AW99" s="13" t="s">
        <v>31</v>
      </c>
      <c r="AX99" s="13" t="s">
        <v>77</v>
      </c>
      <c r="AY99" s="237" t="s">
        <v>132</v>
      </c>
    </row>
    <row r="100" s="2" customFormat="1" ht="16.5" customHeight="1">
      <c r="A100" s="41"/>
      <c r="B100" s="42"/>
      <c r="C100" s="207" t="s">
        <v>133</v>
      </c>
      <c r="D100" s="207" t="s">
        <v>135</v>
      </c>
      <c r="E100" s="208" t="s">
        <v>980</v>
      </c>
      <c r="F100" s="209" t="s">
        <v>981</v>
      </c>
      <c r="G100" s="210" t="s">
        <v>138</v>
      </c>
      <c r="H100" s="211">
        <v>8</v>
      </c>
      <c r="I100" s="212"/>
      <c r="J100" s="213">
        <f>ROUND(I100*H100,2)</f>
        <v>0</v>
      </c>
      <c r="K100" s="209" t="s">
        <v>139</v>
      </c>
      <c r="L100" s="47"/>
      <c r="M100" s="214" t="s">
        <v>19</v>
      </c>
      <c r="N100" s="215" t="s">
        <v>40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140</v>
      </c>
      <c r="AT100" s="218" t="s">
        <v>135</v>
      </c>
      <c r="AU100" s="218" t="s">
        <v>79</v>
      </c>
      <c r="AY100" s="20" t="s">
        <v>132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77</v>
      </c>
      <c r="BK100" s="219">
        <f>ROUND(I100*H100,2)</f>
        <v>0</v>
      </c>
      <c r="BL100" s="20" t="s">
        <v>140</v>
      </c>
      <c r="BM100" s="218" t="s">
        <v>982</v>
      </c>
    </row>
    <row r="101" s="2" customFormat="1">
      <c r="A101" s="41"/>
      <c r="B101" s="42"/>
      <c r="C101" s="43"/>
      <c r="D101" s="220" t="s">
        <v>142</v>
      </c>
      <c r="E101" s="43"/>
      <c r="F101" s="221" t="s">
        <v>983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142</v>
      </c>
      <c r="AU101" s="20" t="s">
        <v>79</v>
      </c>
    </row>
    <row r="102" s="2" customFormat="1">
      <c r="A102" s="41"/>
      <c r="B102" s="42"/>
      <c r="C102" s="43"/>
      <c r="D102" s="225" t="s">
        <v>144</v>
      </c>
      <c r="E102" s="43"/>
      <c r="F102" s="226" t="s">
        <v>984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79</v>
      </c>
    </row>
    <row r="103" s="13" customFormat="1">
      <c r="A103" s="13"/>
      <c r="B103" s="227"/>
      <c r="C103" s="228"/>
      <c r="D103" s="220" t="s">
        <v>146</v>
      </c>
      <c r="E103" s="229" t="s">
        <v>19</v>
      </c>
      <c r="F103" s="230" t="s">
        <v>985</v>
      </c>
      <c r="G103" s="228"/>
      <c r="H103" s="231">
        <v>8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146</v>
      </c>
      <c r="AU103" s="237" t="s">
        <v>79</v>
      </c>
      <c r="AV103" s="13" t="s">
        <v>79</v>
      </c>
      <c r="AW103" s="13" t="s">
        <v>31</v>
      </c>
      <c r="AX103" s="13" t="s">
        <v>77</v>
      </c>
      <c r="AY103" s="237" t="s">
        <v>132</v>
      </c>
    </row>
    <row r="104" s="12" customFormat="1" ht="22.8" customHeight="1">
      <c r="A104" s="12"/>
      <c r="B104" s="191"/>
      <c r="C104" s="192"/>
      <c r="D104" s="193" t="s">
        <v>68</v>
      </c>
      <c r="E104" s="205" t="s">
        <v>221</v>
      </c>
      <c r="F104" s="205" t="s">
        <v>252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P105</f>
        <v>0</v>
      </c>
      <c r="Q104" s="199"/>
      <c r="R104" s="200">
        <f>R105</f>
        <v>0.014999999999999999</v>
      </c>
      <c r="S104" s="199"/>
      <c r="T104" s="201">
        <f>T105</f>
        <v>2.8179999999999996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77</v>
      </c>
      <c r="AT104" s="203" t="s">
        <v>68</v>
      </c>
      <c r="AU104" s="203" t="s">
        <v>77</v>
      </c>
      <c r="AY104" s="202" t="s">
        <v>132</v>
      </c>
      <c r="BK104" s="204">
        <f>BK105</f>
        <v>0</v>
      </c>
    </row>
    <row r="105" s="12" customFormat="1" ht="20.88" customHeight="1">
      <c r="A105" s="12"/>
      <c r="B105" s="191"/>
      <c r="C105" s="192"/>
      <c r="D105" s="193" t="s">
        <v>68</v>
      </c>
      <c r="E105" s="205" t="s">
        <v>986</v>
      </c>
      <c r="F105" s="205" t="s">
        <v>987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SUM(P106:P129)</f>
        <v>0</v>
      </c>
      <c r="Q105" s="199"/>
      <c r="R105" s="200">
        <f>SUM(R106:R129)</f>
        <v>0.014999999999999999</v>
      </c>
      <c r="S105" s="199"/>
      <c r="T105" s="201">
        <f>SUM(T106:T129)</f>
        <v>2.8179999999999996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77</v>
      </c>
      <c r="AT105" s="203" t="s">
        <v>68</v>
      </c>
      <c r="AU105" s="203" t="s">
        <v>79</v>
      </c>
      <c r="AY105" s="202" t="s">
        <v>132</v>
      </c>
      <c r="BK105" s="204">
        <f>SUM(BK106:BK129)</f>
        <v>0</v>
      </c>
    </row>
    <row r="106" s="2" customFormat="1" ht="16.5" customHeight="1">
      <c r="A106" s="41"/>
      <c r="B106" s="42"/>
      <c r="C106" s="207" t="s">
        <v>140</v>
      </c>
      <c r="D106" s="207" t="s">
        <v>135</v>
      </c>
      <c r="E106" s="208" t="s">
        <v>988</v>
      </c>
      <c r="F106" s="209" t="s">
        <v>989</v>
      </c>
      <c r="G106" s="210" t="s">
        <v>273</v>
      </c>
      <c r="H106" s="211">
        <v>12</v>
      </c>
      <c r="I106" s="212"/>
      <c r="J106" s="213">
        <f>ROUND(I106*H106,2)</f>
        <v>0</v>
      </c>
      <c r="K106" s="209" t="s">
        <v>19</v>
      </c>
      <c r="L106" s="47"/>
      <c r="M106" s="214" t="s">
        <v>19</v>
      </c>
      <c r="N106" s="215" t="s">
        <v>40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140</v>
      </c>
      <c r="AT106" s="218" t="s">
        <v>135</v>
      </c>
      <c r="AU106" s="218" t="s">
        <v>133</v>
      </c>
      <c r="AY106" s="20" t="s">
        <v>132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77</v>
      </c>
      <c r="BK106" s="219">
        <f>ROUND(I106*H106,2)</f>
        <v>0</v>
      </c>
      <c r="BL106" s="20" t="s">
        <v>140</v>
      </c>
      <c r="BM106" s="218" t="s">
        <v>990</v>
      </c>
    </row>
    <row r="107" s="2" customFormat="1">
      <c r="A107" s="41"/>
      <c r="B107" s="42"/>
      <c r="C107" s="43"/>
      <c r="D107" s="220" t="s">
        <v>142</v>
      </c>
      <c r="E107" s="43"/>
      <c r="F107" s="221" t="s">
        <v>989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142</v>
      </c>
      <c r="AU107" s="20" t="s">
        <v>133</v>
      </c>
    </row>
    <row r="108" s="13" customFormat="1">
      <c r="A108" s="13"/>
      <c r="B108" s="227"/>
      <c r="C108" s="228"/>
      <c r="D108" s="220" t="s">
        <v>146</v>
      </c>
      <c r="E108" s="229" t="s">
        <v>19</v>
      </c>
      <c r="F108" s="230" t="s">
        <v>246</v>
      </c>
      <c r="G108" s="228"/>
      <c r="H108" s="231">
        <v>12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146</v>
      </c>
      <c r="AU108" s="237" t="s">
        <v>133</v>
      </c>
      <c r="AV108" s="13" t="s">
        <v>79</v>
      </c>
      <c r="AW108" s="13" t="s">
        <v>31</v>
      </c>
      <c r="AX108" s="13" t="s">
        <v>77</v>
      </c>
      <c r="AY108" s="237" t="s">
        <v>132</v>
      </c>
    </row>
    <row r="109" s="2" customFormat="1" ht="16.5" customHeight="1">
      <c r="A109" s="41"/>
      <c r="B109" s="42"/>
      <c r="C109" s="259" t="s">
        <v>185</v>
      </c>
      <c r="D109" s="259" t="s">
        <v>215</v>
      </c>
      <c r="E109" s="260" t="s">
        <v>991</v>
      </c>
      <c r="F109" s="261" t="s">
        <v>992</v>
      </c>
      <c r="G109" s="262" t="s">
        <v>308</v>
      </c>
      <c r="H109" s="263">
        <v>0.014999999999999999</v>
      </c>
      <c r="I109" s="264"/>
      <c r="J109" s="265">
        <f>ROUND(I109*H109,2)</f>
        <v>0</v>
      </c>
      <c r="K109" s="261" t="s">
        <v>139</v>
      </c>
      <c r="L109" s="266"/>
      <c r="M109" s="267" t="s">
        <v>19</v>
      </c>
      <c r="N109" s="268" t="s">
        <v>40</v>
      </c>
      <c r="O109" s="87"/>
      <c r="P109" s="216">
        <f>O109*H109</f>
        <v>0</v>
      </c>
      <c r="Q109" s="216">
        <v>1</v>
      </c>
      <c r="R109" s="216">
        <f>Q109*H109</f>
        <v>0.014999999999999999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214</v>
      </c>
      <c r="AT109" s="218" t="s">
        <v>215</v>
      </c>
      <c r="AU109" s="218" t="s">
        <v>133</v>
      </c>
      <c r="AY109" s="20" t="s">
        <v>132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77</v>
      </c>
      <c r="BK109" s="219">
        <f>ROUND(I109*H109,2)</f>
        <v>0</v>
      </c>
      <c r="BL109" s="20" t="s">
        <v>140</v>
      </c>
      <c r="BM109" s="218" t="s">
        <v>993</v>
      </c>
    </row>
    <row r="110" s="2" customFormat="1">
      <c r="A110" s="41"/>
      <c r="B110" s="42"/>
      <c r="C110" s="43"/>
      <c r="D110" s="220" t="s">
        <v>142</v>
      </c>
      <c r="E110" s="43"/>
      <c r="F110" s="221" t="s">
        <v>992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142</v>
      </c>
      <c r="AU110" s="20" t="s">
        <v>133</v>
      </c>
    </row>
    <row r="111" s="13" customFormat="1">
      <c r="A111" s="13"/>
      <c r="B111" s="227"/>
      <c r="C111" s="228"/>
      <c r="D111" s="220" t="s">
        <v>146</v>
      </c>
      <c r="E111" s="229" t="s">
        <v>19</v>
      </c>
      <c r="F111" s="230" t="s">
        <v>994</v>
      </c>
      <c r="G111" s="228"/>
      <c r="H111" s="231">
        <v>0.014999999999999999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146</v>
      </c>
      <c r="AU111" s="237" t="s">
        <v>133</v>
      </c>
      <c r="AV111" s="13" t="s">
        <v>79</v>
      </c>
      <c r="AW111" s="13" t="s">
        <v>31</v>
      </c>
      <c r="AX111" s="13" t="s">
        <v>77</v>
      </c>
      <c r="AY111" s="237" t="s">
        <v>132</v>
      </c>
    </row>
    <row r="112" s="2" customFormat="1" ht="16.5" customHeight="1">
      <c r="A112" s="41"/>
      <c r="B112" s="42"/>
      <c r="C112" s="207" t="s">
        <v>160</v>
      </c>
      <c r="D112" s="207" t="s">
        <v>135</v>
      </c>
      <c r="E112" s="208" t="s">
        <v>995</v>
      </c>
      <c r="F112" s="209" t="s">
        <v>996</v>
      </c>
      <c r="G112" s="210" t="s">
        <v>412</v>
      </c>
      <c r="H112" s="211">
        <v>6</v>
      </c>
      <c r="I112" s="212"/>
      <c r="J112" s="213">
        <f>ROUND(I112*H112,2)</f>
        <v>0</v>
      </c>
      <c r="K112" s="209" t="s">
        <v>139</v>
      </c>
      <c r="L112" s="47"/>
      <c r="M112" s="214" t="s">
        <v>19</v>
      </c>
      <c r="N112" s="215" t="s">
        <v>40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0.001</v>
      </c>
      <c r="T112" s="217">
        <f>S112*H112</f>
        <v>0.0060000000000000001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140</v>
      </c>
      <c r="AT112" s="218" t="s">
        <v>135</v>
      </c>
      <c r="AU112" s="218" t="s">
        <v>133</v>
      </c>
      <c r="AY112" s="20" t="s">
        <v>132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77</v>
      </c>
      <c r="BK112" s="219">
        <f>ROUND(I112*H112,2)</f>
        <v>0</v>
      </c>
      <c r="BL112" s="20" t="s">
        <v>140</v>
      </c>
      <c r="BM112" s="218" t="s">
        <v>997</v>
      </c>
    </row>
    <row r="113" s="2" customFormat="1">
      <c r="A113" s="41"/>
      <c r="B113" s="42"/>
      <c r="C113" s="43"/>
      <c r="D113" s="220" t="s">
        <v>142</v>
      </c>
      <c r="E113" s="43"/>
      <c r="F113" s="221" t="s">
        <v>998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142</v>
      </c>
      <c r="AU113" s="20" t="s">
        <v>133</v>
      </c>
    </row>
    <row r="114" s="2" customFormat="1">
      <c r="A114" s="41"/>
      <c r="B114" s="42"/>
      <c r="C114" s="43"/>
      <c r="D114" s="225" t="s">
        <v>144</v>
      </c>
      <c r="E114" s="43"/>
      <c r="F114" s="226" t="s">
        <v>999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144</v>
      </c>
      <c r="AU114" s="20" t="s">
        <v>133</v>
      </c>
    </row>
    <row r="115" s="13" customFormat="1">
      <c r="A115" s="13"/>
      <c r="B115" s="227"/>
      <c r="C115" s="228"/>
      <c r="D115" s="220" t="s">
        <v>146</v>
      </c>
      <c r="E115" s="229" t="s">
        <v>19</v>
      </c>
      <c r="F115" s="230" t="s">
        <v>160</v>
      </c>
      <c r="G115" s="228"/>
      <c r="H115" s="231">
        <v>6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146</v>
      </c>
      <c r="AU115" s="237" t="s">
        <v>133</v>
      </c>
      <c r="AV115" s="13" t="s">
        <v>79</v>
      </c>
      <c r="AW115" s="13" t="s">
        <v>31</v>
      </c>
      <c r="AX115" s="13" t="s">
        <v>77</v>
      </c>
      <c r="AY115" s="237" t="s">
        <v>132</v>
      </c>
    </row>
    <row r="116" s="2" customFormat="1" ht="16.5" customHeight="1">
      <c r="A116" s="41"/>
      <c r="B116" s="42"/>
      <c r="C116" s="207" t="s">
        <v>205</v>
      </c>
      <c r="D116" s="207" t="s">
        <v>135</v>
      </c>
      <c r="E116" s="208" t="s">
        <v>1000</v>
      </c>
      <c r="F116" s="209" t="s">
        <v>1001</v>
      </c>
      <c r="G116" s="210" t="s">
        <v>412</v>
      </c>
      <c r="H116" s="211">
        <v>4</v>
      </c>
      <c r="I116" s="212"/>
      <c r="J116" s="213">
        <f>ROUND(I116*H116,2)</f>
        <v>0</v>
      </c>
      <c r="K116" s="209" t="s">
        <v>139</v>
      </c>
      <c r="L116" s="47"/>
      <c r="M116" s="214" t="s">
        <v>19</v>
      </c>
      <c r="N116" s="215" t="s">
        <v>40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0.001</v>
      </c>
      <c r="T116" s="217">
        <f>S116*H116</f>
        <v>0.0040000000000000001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140</v>
      </c>
      <c r="AT116" s="218" t="s">
        <v>135</v>
      </c>
      <c r="AU116" s="218" t="s">
        <v>133</v>
      </c>
      <c r="AY116" s="20" t="s">
        <v>132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77</v>
      </c>
      <c r="BK116" s="219">
        <f>ROUND(I116*H116,2)</f>
        <v>0</v>
      </c>
      <c r="BL116" s="20" t="s">
        <v>140</v>
      </c>
      <c r="BM116" s="218" t="s">
        <v>1002</v>
      </c>
    </row>
    <row r="117" s="2" customFormat="1">
      <c r="A117" s="41"/>
      <c r="B117" s="42"/>
      <c r="C117" s="43"/>
      <c r="D117" s="220" t="s">
        <v>142</v>
      </c>
      <c r="E117" s="43"/>
      <c r="F117" s="221" t="s">
        <v>1003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142</v>
      </c>
      <c r="AU117" s="20" t="s">
        <v>133</v>
      </c>
    </row>
    <row r="118" s="2" customFormat="1">
      <c r="A118" s="41"/>
      <c r="B118" s="42"/>
      <c r="C118" s="43"/>
      <c r="D118" s="225" t="s">
        <v>144</v>
      </c>
      <c r="E118" s="43"/>
      <c r="F118" s="226" t="s">
        <v>1004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133</v>
      </c>
    </row>
    <row r="119" s="13" customFormat="1">
      <c r="A119" s="13"/>
      <c r="B119" s="227"/>
      <c r="C119" s="228"/>
      <c r="D119" s="220" t="s">
        <v>146</v>
      </c>
      <c r="E119" s="229" t="s">
        <v>19</v>
      </c>
      <c r="F119" s="230" t="s">
        <v>140</v>
      </c>
      <c r="G119" s="228"/>
      <c r="H119" s="231">
        <v>4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146</v>
      </c>
      <c r="AU119" s="237" t="s">
        <v>133</v>
      </c>
      <c r="AV119" s="13" t="s">
        <v>79</v>
      </c>
      <c r="AW119" s="13" t="s">
        <v>31</v>
      </c>
      <c r="AX119" s="13" t="s">
        <v>77</v>
      </c>
      <c r="AY119" s="237" t="s">
        <v>132</v>
      </c>
    </row>
    <row r="120" s="2" customFormat="1" ht="21.75" customHeight="1">
      <c r="A120" s="41"/>
      <c r="B120" s="42"/>
      <c r="C120" s="207" t="s">
        <v>214</v>
      </c>
      <c r="D120" s="207" t="s">
        <v>135</v>
      </c>
      <c r="E120" s="208" t="s">
        <v>1005</v>
      </c>
      <c r="F120" s="209" t="s">
        <v>1006</v>
      </c>
      <c r="G120" s="210" t="s">
        <v>412</v>
      </c>
      <c r="H120" s="211">
        <v>2</v>
      </c>
      <c r="I120" s="212"/>
      <c r="J120" s="213">
        <f>ROUND(I120*H120,2)</f>
        <v>0</v>
      </c>
      <c r="K120" s="209" t="s">
        <v>139</v>
      </c>
      <c r="L120" s="47"/>
      <c r="M120" s="214" t="s">
        <v>19</v>
      </c>
      <c r="N120" s="215" t="s">
        <v>40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0.002</v>
      </c>
      <c r="T120" s="217">
        <f>S120*H120</f>
        <v>0.0040000000000000001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140</v>
      </c>
      <c r="AT120" s="218" t="s">
        <v>135</v>
      </c>
      <c r="AU120" s="218" t="s">
        <v>133</v>
      </c>
      <c r="AY120" s="20" t="s">
        <v>132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77</v>
      </c>
      <c r="BK120" s="219">
        <f>ROUND(I120*H120,2)</f>
        <v>0</v>
      </c>
      <c r="BL120" s="20" t="s">
        <v>140</v>
      </c>
      <c r="BM120" s="218" t="s">
        <v>1007</v>
      </c>
    </row>
    <row r="121" s="2" customFormat="1">
      <c r="A121" s="41"/>
      <c r="B121" s="42"/>
      <c r="C121" s="43"/>
      <c r="D121" s="220" t="s">
        <v>142</v>
      </c>
      <c r="E121" s="43"/>
      <c r="F121" s="221" t="s">
        <v>1008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142</v>
      </c>
      <c r="AU121" s="20" t="s">
        <v>133</v>
      </c>
    </row>
    <row r="122" s="2" customFormat="1">
      <c r="A122" s="41"/>
      <c r="B122" s="42"/>
      <c r="C122" s="43"/>
      <c r="D122" s="225" t="s">
        <v>144</v>
      </c>
      <c r="E122" s="43"/>
      <c r="F122" s="226" t="s">
        <v>1009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144</v>
      </c>
      <c r="AU122" s="20" t="s">
        <v>133</v>
      </c>
    </row>
    <row r="123" s="2" customFormat="1" ht="16.5" customHeight="1">
      <c r="A123" s="41"/>
      <c r="B123" s="42"/>
      <c r="C123" s="207" t="s">
        <v>221</v>
      </c>
      <c r="D123" s="207" t="s">
        <v>135</v>
      </c>
      <c r="E123" s="208" t="s">
        <v>1010</v>
      </c>
      <c r="F123" s="209" t="s">
        <v>1011</v>
      </c>
      <c r="G123" s="210" t="s">
        <v>412</v>
      </c>
      <c r="H123" s="211">
        <v>2</v>
      </c>
      <c r="I123" s="212"/>
      <c r="J123" s="213">
        <f>ROUND(I123*H123,2)</f>
        <v>0</v>
      </c>
      <c r="K123" s="209" t="s">
        <v>139</v>
      </c>
      <c r="L123" s="47"/>
      <c r="M123" s="214" t="s">
        <v>19</v>
      </c>
      <c r="N123" s="215" t="s">
        <v>40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0.010999999999999999</v>
      </c>
      <c r="T123" s="217">
        <f>S123*H123</f>
        <v>0.021999999999999999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140</v>
      </c>
      <c r="AT123" s="218" t="s">
        <v>135</v>
      </c>
      <c r="AU123" s="218" t="s">
        <v>133</v>
      </c>
      <c r="AY123" s="20" t="s">
        <v>132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77</v>
      </c>
      <c r="BK123" s="219">
        <f>ROUND(I123*H123,2)</f>
        <v>0</v>
      </c>
      <c r="BL123" s="20" t="s">
        <v>140</v>
      </c>
      <c r="BM123" s="218" t="s">
        <v>1012</v>
      </c>
    </row>
    <row r="124" s="2" customFormat="1">
      <c r="A124" s="41"/>
      <c r="B124" s="42"/>
      <c r="C124" s="43"/>
      <c r="D124" s="220" t="s">
        <v>142</v>
      </c>
      <c r="E124" s="43"/>
      <c r="F124" s="221" t="s">
        <v>1013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142</v>
      </c>
      <c r="AU124" s="20" t="s">
        <v>133</v>
      </c>
    </row>
    <row r="125" s="2" customFormat="1">
      <c r="A125" s="41"/>
      <c r="B125" s="42"/>
      <c r="C125" s="43"/>
      <c r="D125" s="225" t="s">
        <v>144</v>
      </c>
      <c r="E125" s="43"/>
      <c r="F125" s="226" t="s">
        <v>1014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144</v>
      </c>
      <c r="AU125" s="20" t="s">
        <v>133</v>
      </c>
    </row>
    <row r="126" s="2" customFormat="1" ht="16.5" customHeight="1">
      <c r="A126" s="41"/>
      <c r="B126" s="42"/>
      <c r="C126" s="207" t="s">
        <v>229</v>
      </c>
      <c r="D126" s="207" t="s">
        <v>135</v>
      </c>
      <c r="E126" s="208" t="s">
        <v>1015</v>
      </c>
      <c r="F126" s="209" t="s">
        <v>1016</v>
      </c>
      <c r="G126" s="210" t="s">
        <v>194</v>
      </c>
      <c r="H126" s="211">
        <v>214</v>
      </c>
      <c r="I126" s="212"/>
      <c r="J126" s="213">
        <f>ROUND(I126*H126,2)</f>
        <v>0</v>
      </c>
      <c r="K126" s="209" t="s">
        <v>139</v>
      </c>
      <c r="L126" s="47"/>
      <c r="M126" s="214" t="s">
        <v>19</v>
      </c>
      <c r="N126" s="215" t="s">
        <v>40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0.012999999999999999</v>
      </c>
      <c r="T126" s="217">
        <f>S126*H126</f>
        <v>2.782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140</v>
      </c>
      <c r="AT126" s="218" t="s">
        <v>135</v>
      </c>
      <c r="AU126" s="218" t="s">
        <v>133</v>
      </c>
      <c r="AY126" s="20" t="s">
        <v>132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77</v>
      </c>
      <c r="BK126" s="219">
        <f>ROUND(I126*H126,2)</f>
        <v>0</v>
      </c>
      <c r="BL126" s="20" t="s">
        <v>140</v>
      </c>
      <c r="BM126" s="218" t="s">
        <v>1017</v>
      </c>
    </row>
    <row r="127" s="2" customFormat="1">
      <c r="A127" s="41"/>
      <c r="B127" s="42"/>
      <c r="C127" s="43"/>
      <c r="D127" s="220" t="s">
        <v>142</v>
      </c>
      <c r="E127" s="43"/>
      <c r="F127" s="221" t="s">
        <v>1018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142</v>
      </c>
      <c r="AU127" s="20" t="s">
        <v>133</v>
      </c>
    </row>
    <row r="128" s="2" customFormat="1">
      <c r="A128" s="41"/>
      <c r="B128" s="42"/>
      <c r="C128" s="43"/>
      <c r="D128" s="225" t="s">
        <v>144</v>
      </c>
      <c r="E128" s="43"/>
      <c r="F128" s="226" t="s">
        <v>1019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144</v>
      </c>
      <c r="AU128" s="20" t="s">
        <v>133</v>
      </c>
    </row>
    <row r="129" s="13" customFormat="1">
      <c r="A129" s="13"/>
      <c r="B129" s="227"/>
      <c r="C129" s="228"/>
      <c r="D129" s="220" t="s">
        <v>146</v>
      </c>
      <c r="E129" s="229" t="s">
        <v>19</v>
      </c>
      <c r="F129" s="230" t="s">
        <v>1020</v>
      </c>
      <c r="G129" s="228"/>
      <c r="H129" s="231">
        <v>214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146</v>
      </c>
      <c r="AU129" s="237" t="s">
        <v>133</v>
      </c>
      <c r="AV129" s="13" t="s">
        <v>79</v>
      </c>
      <c r="AW129" s="13" t="s">
        <v>31</v>
      </c>
      <c r="AX129" s="13" t="s">
        <v>77</v>
      </c>
      <c r="AY129" s="237" t="s">
        <v>132</v>
      </c>
    </row>
    <row r="130" s="12" customFormat="1" ht="22.8" customHeight="1">
      <c r="A130" s="12"/>
      <c r="B130" s="191"/>
      <c r="C130" s="192"/>
      <c r="D130" s="193" t="s">
        <v>68</v>
      </c>
      <c r="E130" s="205" t="s">
        <v>938</v>
      </c>
      <c r="F130" s="205" t="s">
        <v>939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SUM(P131:P139)</f>
        <v>0</v>
      </c>
      <c r="Q130" s="199"/>
      <c r="R130" s="200">
        <f>SUM(R131:R139)</f>
        <v>0</v>
      </c>
      <c r="S130" s="199"/>
      <c r="T130" s="201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77</v>
      </c>
      <c r="AT130" s="203" t="s">
        <v>68</v>
      </c>
      <c r="AU130" s="203" t="s">
        <v>77</v>
      </c>
      <c r="AY130" s="202" t="s">
        <v>132</v>
      </c>
      <c r="BK130" s="204">
        <f>SUM(BK131:BK139)</f>
        <v>0</v>
      </c>
    </row>
    <row r="131" s="2" customFormat="1" ht="16.5" customHeight="1">
      <c r="A131" s="41"/>
      <c r="B131" s="42"/>
      <c r="C131" s="207" t="s">
        <v>236</v>
      </c>
      <c r="D131" s="207" t="s">
        <v>135</v>
      </c>
      <c r="E131" s="208" t="s">
        <v>1021</v>
      </c>
      <c r="F131" s="209" t="s">
        <v>1022</v>
      </c>
      <c r="G131" s="210" t="s">
        <v>308</v>
      </c>
      <c r="H131" s="211">
        <v>2.8180000000000001</v>
      </c>
      <c r="I131" s="212"/>
      <c r="J131" s="213">
        <f>ROUND(I131*H131,2)</f>
        <v>0</v>
      </c>
      <c r="K131" s="209" t="s">
        <v>139</v>
      </c>
      <c r="L131" s="47"/>
      <c r="M131" s="214" t="s">
        <v>19</v>
      </c>
      <c r="N131" s="215" t="s">
        <v>40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140</v>
      </c>
      <c r="AT131" s="218" t="s">
        <v>135</v>
      </c>
      <c r="AU131" s="218" t="s">
        <v>79</v>
      </c>
      <c r="AY131" s="20" t="s">
        <v>132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77</v>
      </c>
      <c r="BK131" s="219">
        <f>ROUND(I131*H131,2)</f>
        <v>0</v>
      </c>
      <c r="BL131" s="20" t="s">
        <v>140</v>
      </c>
      <c r="BM131" s="218" t="s">
        <v>1023</v>
      </c>
    </row>
    <row r="132" s="2" customFormat="1">
      <c r="A132" s="41"/>
      <c r="B132" s="42"/>
      <c r="C132" s="43"/>
      <c r="D132" s="220" t="s">
        <v>142</v>
      </c>
      <c r="E132" s="43"/>
      <c r="F132" s="221" t="s">
        <v>1024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142</v>
      </c>
      <c r="AU132" s="20" t="s">
        <v>79</v>
      </c>
    </row>
    <row r="133" s="2" customFormat="1">
      <c r="A133" s="41"/>
      <c r="B133" s="42"/>
      <c r="C133" s="43"/>
      <c r="D133" s="225" t="s">
        <v>144</v>
      </c>
      <c r="E133" s="43"/>
      <c r="F133" s="226" t="s">
        <v>1025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144</v>
      </c>
      <c r="AU133" s="20" t="s">
        <v>79</v>
      </c>
    </row>
    <row r="134" s="2" customFormat="1" ht="16.5" customHeight="1">
      <c r="A134" s="41"/>
      <c r="B134" s="42"/>
      <c r="C134" s="207" t="s">
        <v>246</v>
      </c>
      <c r="D134" s="207" t="s">
        <v>135</v>
      </c>
      <c r="E134" s="208" t="s">
        <v>1026</v>
      </c>
      <c r="F134" s="209" t="s">
        <v>1027</v>
      </c>
      <c r="G134" s="210" t="s">
        <v>308</v>
      </c>
      <c r="H134" s="211">
        <v>2.8180000000000001</v>
      </c>
      <c r="I134" s="212"/>
      <c r="J134" s="213">
        <f>ROUND(I134*H134,2)</f>
        <v>0</v>
      </c>
      <c r="K134" s="209" t="s">
        <v>139</v>
      </c>
      <c r="L134" s="47"/>
      <c r="M134" s="214" t="s">
        <v>19</v>
      </c>
      <c r="N134" s="215" t="s">
        <v>40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140</v>
      </c>
      <c r="AT134" s="218" t="s">
        <v>135</v>
      </c>
      <c r="AU134" s="218" t="s">
        <v>79</v>
      </c>
      <c r="AY134" s="20" t="s">
        <v>132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77</v>
      </c>
      <c r="BK134" s="219">
        <f>ROUND(I134*H134,2)</f>
        <v>0</v>
      </c>
      <c r="BL134" s="20" t="s">
        <v>140</v>
      </c>
      <c r="BM134" s="218" t="s">
        <v>1028</v>
      </c>
    </row>
    <row r="135" s="2" customFormat="1">
      <c r="A135" s="41"/>
      <c r="B135" s="42"/>
      <c r="C135" s="43"/>
      <c r="D135" s="220" t="s">
        <v>142</v>
      </c>
      <c r="E135" s="43"/>
      <c r="F135" s="221" t="s">
        <v>1029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142</v>
      </c>
      <c r="AU135" s="20" t="s">
        <v>79</v>
      </c>
    </row>
    <row r="136" s="2" customFormat="1">
      <c r="A136" s="41"/>
      <c r="B136" s="42"/>
      <c r="C136" s="43"/>
      <c r="D136" s="225" t="s">
        <v>144</v>
      </c>
      <c r="E136" s="43"/>
      <c r="F136" s="226" t="s">
        <v>1030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144</v>
      </c>
      <c r="AU136" s="20" t="s">
        <v>79</v>
      </c>
    </row>
    <row r="137" s="2" customFormat="1" ht="21.75" customHeight="1">
      <c r="A137" s="41"/>
      <c r="B137" s="42"/>
      <c r="C137" s="207" t="s">
        <v>253</v>
      </c>
      <c r="D137" s="207" t="s">
        <v>135</v>
      </c>
      <c r="E137" s="208" t="s">
        <v>1031</v>
      </c>
      <c r="F137" s="209" t="s">
        <v>1032</v>
      </c>
      <c r="G137" s="210" t="s">
        <v>308</v>
      </c>
      <c r="H137" s="211">
        <v>2.8180000000000001</v>
      </c>
      <c r="I137" s="212"/>
      <c r="J137" s="213">
        <f>ROUND(I137*H137,2)</f>
        <v>0</v>
      </c>
      <c r="K137" s="209" t="s">
        <v>139</v>
      </c>
      <c r="L137" s="47"/>
      <c r="M137" s="214" t="s">
        <v>19</v>
      </c>
      <c r="N137" s="215" t="s">
        <v>40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140</v>
      </c>
      <c r="AT137" s="218" t="s">
        <v>135</v>
      </c>
      <c r="AU137" s="218" t="s">
        <v>79</v>
      </c>
      <c r="AY137" s="20" t="s">
        <v>132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77</v>
      </c>
      <c r="BK137" s="219">
        <f>ROUND(I137*H137,2)</f>
        <v>0</v>
      </c>
      <c r="BL137" s="20" t="s">
        <v>140</v>
      </c>
      <c r="BM137" s="218" t="s">
        <v>1033</v>
      </c>
    </row>
    <row r="138" s="2" customFormat="1">
      <c r="A138" s="41"/>
      <c r="B138" s="42"/>
      <c r="C138" s="43"/>
      <c r="D138" s="220" t="s">
        <v>142</v>
      </c>
      <c r="E138" s="43"/>
      <c r="F138" s="221" t="s">
        <v>1034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142</v>
      </c>
      <c r="AU138" s="20" t="s">
        <v>79</v>
      </c>
    </row>
    <row r="139" s="2" customFormat="1">
      <c r="A139" s="41"/>
      <c r="B139" s="42"/>
      <c r="C139" s="43"/>
      <c r="D139" s="225" t="s">
        <v>144</v>
      </c>
      <c r="E139" s="43"/>
      <c r="F139" s="226" t="s">
        <v>1035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144</v>
      </c>
      <c r="AU139" s="20" t="s">
        <v>79</v>
      </c>
    </row>
    <row r="140" s="12" customFormat="1" ht="25.92" customHeight="1">
      <c r="A140" s="12"/>
      <c r="B140" s="191"/>
      <c r="C140" s="192"/>
      <c r="D140" s="193" t="s">
        <v>68</v>
      </c>
      <c r="E140" s="194" t="s">
        <v>312</v>
      </c>
      <c r="F140" s="194" t="s">
        <v>313</v>
      </c>
      <c r="G140" s="192"/>
      <c r="H140" s="192"/>
      <c r="I140" s="195"/>
      <c r="J140" s="196">
        <f>BK140</f>
        <v>0</v>
      </c>
      <c r="K140" s="192"/>
      <c r="L140" s="197"/>
      <c r="M140" s="198"/>
      <c r="N140" s="199"/>
      <c r="O140" s="199"/>
      <c r="P140" s="200">
        <f>P141+P151</f>
        <v>0</v>
      </c>
      <c r="Q140" s="199"/>
      <c r="R140" s="200">
        <f>R141+R151</f>
        <v>0.24483000000000002</v>
      </c>
      <c r="S140" s="199"/>
      <c r="T140" s="201">
        <f>T141+T151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79</v>
      </c>
      <c r="AT140" s="203" t="s">
        <v>68</v>
      </c>
      <c r="AU140" s="203" t="s">
        <v>69</v>
      </c>
      <c r="AY140" s="202" t="s">
        <v>132</v>
      </c>
      <c r="BK140" s="204">
        <f>BK141+BK151</f>
        <v>0</v>
      </c>
    </row>
    <row r="141" s="12" customFormat="1" ht="22.8" customHeight="1">
      <c r="A141" s="12"/>
      <c r="B141" s="191"/>
      <c r="C141" s="192"/>
      <c r="D141" s="193" t="s">
        <v>68</v>
      </c>
      <c r="E141" s="205" t="s">
        <v>1036</v>
      </c>
      <c r="F141" s="205" t="s">
        <v>1037</v>
      </c>
      <c r="G141" s="192"/>
      <c r="H141" s="192"/>
      <c r="I141" s="195"/>
      <c r="J141" s="206">
        <f>BK141</f>
        <v>0</v>
      </c>
      <c r="K141" s="192"/>
      <c r="L141" s="197"/>
      <c r="M141" s="198"/>
      <c r="N141" s="199"/>
      <c r="O141" s="199"/>
      <c r="P141" s="200">
        <f>SUM(P142:P150)</f>
        <v>0</v>
      </c>
      <c r="Q141" s="199"/>
      <c r="R141" s="200">
        <f>SUM(R142:R150)</f>
        <v>0</v>
      </c>
      <c r="S141" s="199"/>
      <c r="T141" s="201">
        <f>SUM(T142:T150)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2" t="s">
        <v>79</v>
      </c>
      <c r="AT141" s="203" t="s">
        <v>68</v>
      </c>
      <c r="AU141" s="203" t="s">
        <v>77</v>
      </c>
      <c r="AY141" s="202" t="s">
        <v>132</v>
      </c>
      <c r="BK141" s="204">
        <f>SUM(BK142:BK150)</f>
        <v>0</v>
      </c>
    </row>
    <row r="142" s="2" customFormat="1" ht="16.5" customHeight="1">
      <c r="A142" s="41"/>
      <c r="B142" s="42"/>
      <c r="C142" s="207" t="s">
        <v>261</v>
      </c>
      <c r="D142" s="207" t="s">
        <v>135</v>
      </c>
      <c r="E142" s="208" t="s">
        <v>1038</v>
      </c>
      <c r="F142" s="209" t="s">
        <v>1039</v>
      </c>
      <c r="G142" s="210" t="s">
        <v>412</v>
      </c>
      <c r="H142" s="211">
        <v>1</v>
      </c>
      <c r="I142" s="212"/>
      <c r="J142" s="213">
        <f>ROUND(I142*H142,2)</f>
        <v>0</v>
      </c>
      <c r="K142" s="209" t="s">
        <v>139</v>
      </c>
      <c r="L142" s="47"/>
      <c r="M142" s="214" t="s">
        <v>19</v>
      </c>
      <c r="N142" s="215" t="s">
        <v>40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270</v>
      </c>
      <c r="AT142" s="218" t="s">
        <v>135</v>
      </c>
      <c r="AU142" s="218" t="s">
        <v>79</v>
      </c>
      <c r="AY142" s="20" t="s">
        <v>132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77</v>
      </c>
      <c r="BK142" s="219">
        <f>ROUND(I142*H142,2)</f>
        <v>0</v>
      </c>
      <c r="BL142" s="20" t="s">
        <v>270</v>
      </c>
      <c r="BM142" s="218" t="s">
        <v>1040</v>
      </c>
    </row>
    <row r="143" s="2" customFormat="1">
      <c r="A143" s="41"/>
      <c r="B143" s="42"/>
      <c r="C143" s="43"/>
      <c r="D143" s="220" t="s">
        <v>142</v>
      </c>
      <c r="E143" s="43"/>
      <c r="F143" s="221" t="s">
        <v>1041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142</v>
      </c>
      <c r="AU143" s="20" t="s">
        <v>79</v>
      </c>
    </row>
    <row r="144" s="2" customFormat="1">
      <c r="A144" s="41"/>
      <c r="B144" s="42"/>
      <c r="C144" s="43"/>
      <c r="D144" s="225" t="s">
        <v>144</v>
      </c>
      <c r="E144" s="43"/>
      <c r="F144" s="226" t="s">
        <v>1042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144</v>
      </c>
      <c r="AU144" s="20" t="s">
        <v>79</v>
      </c>
    </row>
    <row r="145" s="13" customFormat="1">
      <c r="A145" s="13"/>
      <c r="B145" s="227"/>
      <c r="C145" s="228"/>
      <c r="D145" s="220" t="s">
        <v>146</v>
      </c>
      <c r="E145" s="229" t="s">
        <v>19</v>
      </c>
      <c r="F145" s="230" t="s">
        <v>1043</v>
      </c>
      <c r="G145" s="228"/>
      <c r="H145" s="231">
        <v>1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146</v>
      </c>
      <c r="AU145" s="237" t="s">
        <v>79</v>
      </c>
      <c r="AV145" s="13" t="s">
        <v>79</v>
      </c>
      <c r="AW145" s="13" t="s">
        <v>31</v>
      </c>
      <c r="AX145" s="13" t="s">
        <v>77</v>
      </c>
      <c r="AY145" s="237" t="s">
        <v>132</v>
      </c>
    </row>
    <row r="146" s="2" customFormat="1" ht="16.5" customHeight="1">
      <c r="A146" s="41"/>
      <c r="B146" s="42"/>
      <c r="C146" s="207" t="s">
        <v>8</v>
      </c>
      <c r="D146" s="207" t="s">
        <v>135</v>
      </c>
      <c r="E146" s="208" t="s">
        <v>1038</v>
      </c>
      <c r="F146" s="209" t="s">
        <v>1039</v>
      </c>
      <c r="G146" s="210" t="s">
        <v>412</v>
      </c>
      <c r="H146" s="211">
        <v>1</v>
      </c>
      <c r="I146" s="212"/>
      <c r="J146" s="213">
        <f>ROUND(I146*H146,2)</f>
        <v>0</v>
      </c>
      <c r="K146" s="209" t="s">
        <v>139</v>
      </c>
      <c r="L146" s="47"/>
      <c r="M146" s="214" t="s">
        <v>19</v>
      </c>
      <c r="N146" s="215" t="s">
        <v>40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140</v>
      </c>
      <c r="AT146" s="218" t="s">
        <v>135</v>
      </c>
      <c r="AU146" s="218" t="s">
        <v>79</v>
      </c>
      <c r="AY146" s="20" t="s">
        <v>132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77</v>
      </c>
      <c r="BK146" s="219">
        <f>ROUND(I146*H146,2)</f>
        <v>0</v>
      </c>
      <c r="BL146" s="20" t="s">
        <v>140</v>
      </c>
      <c r="BM146" s="218" t="s">
        <v>1044</v>
      </c>
    </row>
    <row r="147" s="2" customFormat="1">
      <c r="A147" s="41"/>
      <c r="B147" s="42"/>
      <c r="C147" s="43"/>
      <c r="D147" s="220" t="s">
        <v>142</v>
      </c>
      <c r="E147" s="43"/>
      <c r="F147" s="221" t="s">
        <v>1041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142</v>
      </c>
      <c r="AU147" s="20" t="s">
        <v>79</v>
      </c>
    </row>
    <row r="148" s="2" customFormat="1">
      <c r="A148" s="41"/>
      <c r="B148" s="42"/>
      <c r="C148" s="43"/>
      <c r="D148" s="225" t="s">
        <v>144</v>
      </c>
      <c r="E148" s="43"/>
      <c r="F148" s="226" t="s">
        <v>1042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79</v>
      </c>
    </row>
    <row r="149" s="2" customFormat="1">
      <c r="A149" s="41"/>
      <c r="B149" s="42"/>
      <c r="C149" s="43"/>
      <c r="D149" s="220" t="s">
        <v>337</v>
      </c>
      <c r="E149" s="43"/>
      <c r="F149" s="269" t="s">
        <v>1045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337</v>
      </c>
      <c r="AU149" s="20" t="s">
        <v>79</v>
      </c>
    </row>
    <row r="150" s="13" customFormat="1">
      <c r="A150" s="13"/>
      <c r="B150" s="227"/>
      <c r="C150" s="228"/>
      <c r="D150" s="220" t="s">
        <v>146</v>
      </c>
      <c r="E150" s="229" t="s">
        <v>19</v>
      </c>
      <c r="F150" s="230" t="s">
        <v>1046</v>
      </c>
      <c r="G150" s="228"/>
      <c r="H150" s="231">
        <v>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146</v>
      </c>
      <c r="AU150" s="237" t="s">
        <v>79</v>
      </c>
      <c r="AV150" s="13" t="s">
        <v>79</v>
      </c>
      <c r="AW150" s="13" t="s">
        <v>31</v>
      </c>
      <c r="AX150" s="13" t="s">
        <v>77</v>
      </c>
      <c r="AY150" s="237" t="s">
        <v>132</v>
      </c>
    </row>
    <row r="151" s="12" customFormat="1" ht="22.8" customHeight="1">
      <c r="A151" s="12"/>
      <c r="B151" s="191"/>
      <c r="C151" s="192"/>
      <c r="D151" s="193" t="s">
        <v>68</v>
      </c>
      <c r="E151" s="205" t="s">
        <v>1047</v>
      </c>
      <c r="F151" s="205" t="s">
        <v>1048</v>
      </c>
      <c r="G151" s="192"/>
      <c r="H151" s="192"/>
      <c r="I151" s="195"/>
      <c r="J151" s="206">
        <f>BK151</f>
        <v>0</v>
      </c>
      <c r="K151" s="192"/>
      <c r="L151" s="197"/>
      <c r="M151" s="198"/>
      <c r="N151" s="199"/>
      <c r="O151" s="199"/>
      <c r="P151" s="200">
        <f>P152+SUM(P153:P356)</f>
        <v>0</v>
      </c>
      <c r="Q151" s="199"/>
      <c r="R151" s="200">
        <f>R152+SUM(R153:R356)</f>
        <v>0.24483000000000002</v>
      </c>
      <c r="S151" s="199"/>
      <c r="T151" s="201">
        <f>T152+SUM(T153:T356)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2" t="s">
        <v>79</v>
      </c>
      <c r="AT151" s="203" t="s">
        <v>68</v>
      </c>
      <c r="AU151" s="203" t="s">
        <v>77</v>
      </c>
      <c r="AY151" s="202" t="s">
        <v>132</v>
      </c>
      <c r="BK151" s="204">
        <f>BK152+SUM(BK153:BK356)</f>
        <v>0</v>
      </c>
    </row>
    <row r="152" s="2" customFormat="1" ht="16.5" customHeight="1">
      <c r="A152" s="41"/>
      <c r="B152" s="42"/>
      <c r="C152" s="207" t="s">
        <v>270</v>
      </c>
      <c r="D152" s="207" t="s">
        <v>135</v>
      </c>
      <c r="E152" s="208" t="s">
        <v>1049</v>
      </c>
      <c r="F152" s="209" t="s">
        <v>1050</v>
      </c>
      <c r="G152" s="210" t="s">
        <v>412</v>
      </c>
      <c r="H152" s="211">
        <v>59</v>
      </c>
      <c r="I152" s="212"/>
      <c r="J152" s="213">
        <f>ROUND(I152*H152,2)</f>
        <v>0</v>
      </c>
      <c r="K152" s="209" t="s">
        <v>139</v>
      </c>
      <c r="L152" s="47"/>
      <c r="M152" s="214" t="s">
        <v>19</v>
      </c>
      <c r="N152" s="215" t="s">
        <v>40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270</v>
      </c>
      <c r="AT152" s="218" t="s">
        <v>135</v>
      </c>
      <c r="AU152" s="218" t="s">
        <v>79</v>
      </c>
      <c r="AY152" s="20" t="s">
        <v>132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77</v>
      </c>
      <c r="BK152" s="219">
        <f>ROUND(I152*H152,2)</f>
        <v>0</v>
      </c>
      <c r="BL152" s="20" t="s">
        <v>270</v>
      </c>
      <c r="BM152" s="218" t="s">
        <v>1051</v>
      </c>
    </row>
    <row r="153" s="2" customFormat="1">
      <c r="A153" s="41"/>
      <c r="B153" s="42"/>
      <c r="C153" s="43"/>
      <c r="D153" s="220" t="s">
        <v>142</v>
      </c>
      <c r="E153" s="43"/>
      <c r="F153" s="221" t="s">
        <v>1052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142</v>
      </c>
      <c r="AU153" s="20" t="s">
        <v>79</v>
      </c>
    </row>
    <row r="154" s="2" customFormat="1">
      <c r="A154" s="41"/>
      <c r="B154" s="42"/>
      <c r="C154" s="43"/>
      <c r="D154" s="225" t="s">
        <v>144</v>
      </c>
      <c r="E154" s="43"/>
      <c r="F154" s="226" t="s">
        <v>1053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144</v>
      </c>
      <c r="AU154" s="20" t="s">
        <v>79</v>
      </c>
    </row>
    <row r="155" s="2" customFormat="1" ht="16.5" customHeight="1">
      <c r="A155" s="41"/>
      <c r="B155" s="42"/>
      <c r="C155" s="259" t="s">
        <v>279</v>
      </c>
      <c r="D155" s="259" t="s">
        <v>215</v>
      </c>
      <c r="E155" s="260" t="s">
        <v>1054</v>
      </c>
      <c r="F155" s="261" t="s">
        <v>1055</v>
      </c>
      <c r="G155" s="262" t="s">
        <v>412</v>
      </c>
      <c r="H155" s="263">
        <v>54</v>
      </c>
      <c r="I155" s="264"/>
      <c r="J155" s="265">
        <f>ROUND(I155*H155,2)</f>
        <v>0</v>
      </c>
      <c r="K155" s="261" t="s">
        <v>139</v>
      </c>
      <c r="L155" s="266"/>
      <c r="M155" s="267" t="s">
        <v>19</v>
      </c>
      <c r="N155" s="268" t="s">
        <v>40</v>
      </c>
      <c r="O155" s="87"/>
      <c r="P155" s="216">
        <f>O155*H155</f>
        <v>0</v>
      </c>
      <c r="Q155" s="216">
        <v>4.0000000000000003E-05</v>
      </c>
      <c r="R155" s="216">
        <f>Q155*H155</f>
        <v>0.00216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392</v>
      </c>
      <c r="AT155" s="218" t="s">
        <v>215</v>
      </c>
      <c r="AU155" s="218" t="s">
        <v>79</v>
      </c>
      <c r="AY155" s="20" t="s">
        <v>132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77</v>
      </c>
      <c r="BK155" s="219">
        <f>ROUND(I155*H155,2)</f>
        <v>0</v>
      </c>
      <c r="BL155" s="20" t="s">
        <v>270</v>
      </c>
      <c r="BM155" s="218" t="s">
        <v>1056</v>
      </c>
    </row>
    <row r="156" s="2" customFormat="1">
      <c r="A156" s="41"/>
      <c r="B156" s="42"/>
      <c r="C156" s="43"/>
      <c r="D156" s="220" t="s">
        <v>142</v>
      </c>
      <c r="E156" s="43"/>
      <c r="F156" s="221" t="s">
        <v>1055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142</v>
      </c>
      <c r="AU156" s="20" t="s">
        <v>79</v>
      </c>
    </row>
    <row r="157" s="2" customFormat="1" ht="16.5" customHeight="1">
      <c r="A157" s="41"/>
      <c r="B157" s="42"/>
      <c r="C157" s="259" t="s">
        <v>289</v>
      </c>
      <c r="D157" s="259" t="s">
        <v>215</v>
      </c>
      <c r="E157" s="260" t="s">
        <v>1057</v>
      </c>
      <c r="F157" s="261" t="s">
        <v>1058</v>
      </c>
      <c r="G157" s="262" t="s">
        <v>412</v>
      </c>
      <c r="H157" s="263">
        <v>5</v>
      </c>
      <c r="I157" s="264"/>
      <c r="J157" s="265">
        <f>ROUND(I157*H157,2)</f>
        <v>0</v>
      </c>
      <c r="K157" s="261" t="s">
        <v>139</v>
      </c>
      <c r="L157" s="266"/>
      <c r="M157" s="267" t="s">
        <v>19</v>
      </c>
      <c r="N157" s="268" t="s">
        <v>40</v>
      </c>
      <c r="O157" s="87"/>
      <c r="P157" s="216">
        <f>O157*H157</f>
        <v>0</v>
      </c>
      <c r="Q157" s="216">
        <v>9.0000000000000006E-05</v>
      </c>
      <c r="R157" s="216">
        <f>Q157*H157</f>
        <v>0.00045000000000000004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392</v>
      </c>
      <c r="AT157" s="218" t="s">
        <v>215</v>
      </c>
      <c r="AU157" s="218" t="s">
        <v>79</v>
      </c>
      <c r="AY157" s="20" t="s">
        <v>132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77</v>
      </c>
      <c r="BK157" s="219">
        <f>ROUND(I157*H157,2)</f>
        <v>0</v>
      </c>
      <c r="BL157" s="20" t="s">
        <v>270</v>
      </c>
      <c r="BM157" s="218" t="s">
        <v>1059</v>
      </c>
    </row>
    <row r="158" s="2" customFormat="1">
      <c r="A158" s="41"/>
      <c r="B158" s="42"/>
      <c r="C158" s="43"/>
      <c r="D158" s="220" t="s">
        <v>142</v>
      </c>
      <c r="E158" s="43"/>
      <c r="F158" s="221" t="s">
        <v>1058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142</v>
      </c>
      <c r="AU158" s="20" t="s">
        <v>79</v>
      </c>
    </row>
    <row r="159" s="2" customFormat="1" ht="16.5" customHeight="1">
      <c r="A159" s="41"/>
      <c r="B159" s="42"/>
      <c r="C159" s="259" t="s">
        <v>296</v>
      </c>
      <c r="D159" s="259" t="s">
        <v>215</v>
      </c>
      <c r="E159" s="260" t="s">
        <v>1060</v>
      </c>
      <c r="F159" s="261" t="s">
        <v>1061</v>
      </c>
      <c r="G159" s="262" t="s">
        <v>412</v>
      </c>
      <c r="H159" s="263">
        <v>24</v>
      </c>
      <c r="I159" s="264"/>
      <c r="J159" s="265">
        <f>ROUND(I159*H159,2)</f>
        <v>0</v>
      </c>
      <c r="K159" s="261" t="s">
        <v>139</v>
      </c>
      <c r="L159" s="266"/>
      <c r="M159" s="267" t="s">
        <v>19</v>
      </c>
      <c r="N159" s="268" t="s">
        <v>40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392</v>
      </c>
      <c r="AT159" s="218" t="s">
        <v>215</v>
      </c>
      <c r="AU159" s="218" t="s">
        <v>79</v>
      </c>
      <c r="AY159" s="20" t="s">
        <v>132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77</v>
      </c>
      <c r="BK159" s="219">
        <f>ROUND(I159*H159,2)</f>
        <v>0</v>
      </c>
      <c r="BL159" s="20" t="s">
        <v>270</v>
      </c>
      <c r="BM159" s="218" t="s">
        <v>1062</v>
      </c>
    </row>
    <row r="160" s="2" customFormat="1">
      <c r="A160" s="41"/>
      <c r="B160" s="42"/>
      <c r="C160" s="43"/>
      <c r="D160" s="220" t="s">
        <v>142</v>
      </c>
      <c r="E160" s="43"/>
      <c r="F160" s="221" t="s">
        <v>1061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142</v>
      </c>
      <c r="AU160" s="20" t="s">
        <v>79</v>
      </c>
    </row>
    <row r="161" s="13" customFormat="1">
      <c r="A161" s="13"/>
      <c r="B161" s="227"/>
      <c r="C161" s="228"/>
      <c r="D161" s="220" t="s">
        <v>146</v>
      </c>
      <c r="E161" s="229" t="s">
        <v>19</v>
      </c>
      <c r="F161" s="230" t="s">
        <v>1063</v>
      </c>
      <c r="G161" s="228"/>
      <c r="H161" s="231">
        <v>24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146</v>
      </c>
      <c r="AU161" s="237" t="s">
        <v>79</v>
      </c>
      <c r="AV161" s="13" t="s">
        <v>79</v>
      </c>
      <c r="AW161" s="13" t="s">
        <v>31</v>
      </c>
      <c r="AX161" s="13" t="s">
        <v>77</v>
      </c>
      <c r="AY161" s="237" t="s">
        <v>132</v>
      </c>
    </row>
    <row r="162" s="2" customFormat="1" ht="16.5" customHeight="1">
      <c r="A162" s="41"/>
      <c r="B162" s="42"/>
      <c r="C162" s="259" t="s">
        <v>305</v>
      </c>
      <c r="D162" s="259" t="s">
        <v>215</v>
      </c>
      <c r="E162" s="260" t="s">
        <v>1064</v>
      </c>
      <c r="F162" s="261" t="s">
        <v>1065</v>
      </c>
      <c r="G162" s="262" t="s">
        <v>412</v>
      </c>
      <c r="H162" s="263">
        <v>5</v>
      </c>
      <c r="I162" s="264"/>
      <c r="J162" s="265">
        <f>ROUND(I162*H162,2)</f>
        <v>0</v>
      </c>
      <c r="K162" s="261" t="s">
        <v>139</v>
      </c>
      <c r="L162" s="266"/>
      <c r="M162" s="267" t="s">
        <v>19</v>
      </c>
      <c r="N162" s="268" t="s">
        <v>40</v>
      </c>
      <c r="O162" s="87"/>
      <c r="P162" s="216">
        <f>O162*H162</f>
        <v>0</v>
      </c>
      <c r="Q162" s="216">
        <v>3.0000000000000001E-05</v>
      </c>
      <c r="R162" s="216">
        <f>Q162*H162</f>
        <v>0.00015000000000000001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392</v>
      </c>
      <c r="AT162" s="218" t="s">
        <v>215</v>
      </c>
      <c r="AU162" s="218" t="s">
        <v>79</v>
      </c>
      <c r="AY162" s="20" t="s">
        <v>132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77</v>
      </c>
      <c r="BK162" s="219">
        <f>ROUND(I162*H162,2)</f>
        <v>0</v>
      </c>
      <c r="BL162" s="20" t="s">
        <v>270</v>
      </c>
      <c r="BM162" s="218" t="s">
        <v>1066</v>
      </c>
    </row>
    <row r="163" s="2" customFormat="1">
      <c r="A163" s="41"/>
      <c r="B163" s="42"/>
      <c r="C163" s="43"/>
      <c r="D163" s="220" t="s">
        <v>142</v>
      </c>
      <c r="E163" s="43"/>
      <c r="F163" s="221" t="s">
        <v>1065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142</v>
      </c>
      <c r="AU163" s="20" t="s">
        <v>79</v>
      </c>
    </row>
    <row r="164" s="2" customFormat="1" ht="16.5" customHeight="1">
      <c r="A164" s="41"/>
      <c r="B164" s="42"/>
      <c r="C164" s="207" t="s">
        <v>7</v>
      </c>
      <c r="D164" s="207" t="s">
        <v>135</v>
      </c>
      <c r="E164" s="208" t="s">
        <v>1067</v>
      </c>
      <c r="F164" s="209" t="s">
        <v>1068</v>
      </c>
      <c r="G164" s="210" t="s">
        <v>194</v>
      </c>
      <c r="H164" s="211">
        <v>45</v>
      </c>
      <c r="I164" s="212"/>
      <c r="J164" s="213">
        <f>ROUND(I164*H164,2)</f>
        <v>0</v>
      </c>
      <c r="K164" s="209" t="s">
        <v>139</v>
      </c>
      <c r="L164" s="47"/>
      <c r="M164" s="214" t="s">
        <v>19</v>
      </c>
      <c r="N164" s="215" t="s">
        <v>40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270</v>
      </c>
      <c r="AT164" s="218" t="s">
        <v>135</v>
      </c>
      <c r="AU164" s="218" t="s">
        <v>79</v>
      </c>
      <c r="AY164" s="20" t="s">
        <v>132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77</v>
      </c>
      <c r="BK164" s="219">
        <f>ROUND(I164*H164,2)</f>
        <v>0</v>
      </c>
      <c r="BL164" s="20" t="s">
        <v>270</v>
      </c>
      <c r="BM164" s="218" t="s">
        <v>1069</v>
      </c>
    </row>
    <row r="165" s="2" customFormat="1">
      <c r="A165" s="41"/>
      <c r="B165" s="42"/>
      <c r="C165" s="43"/>
      <c r="D165" s="220" t="s">
        <v>142</v>
      </c>
      <c r="E165" s="43"/>
      <c r="F165" s="221" t="s">
        <v>1070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142</v>
      </c>
      <c r="AU165" s="20" t="s">
        <v>79</v>
      </c>
    </row>
    <row r="166" s="2" customFormat="1">
      <c r="A166" s="41"/>
      <c r="B166" s="42"/>
      <c r="C166" s="43"/>
      <c r="D166" s="225" t="s">
        <v>144</v>
      </c>
      <c r="E166" s="43"/>
      <c r="F166" s="226" t="s">
        <v>1071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144</v>
      </c>
      <c r="AU166" s="20" t="s">
        <v>79</v>
      </c>
    </row>
    <row r="167" s="13" customFormat="1">
      <c r="A167" s="13"/>
      <c r="B167" s="227"/>
      <c r="C167" s="228"/>
      <c r="D167" s="220" t="s">
        <v>146</v>
      </c>
      <c r="E167" s="229" t="s">
        <v>19</v>
      </c>
      <c r="F167" s="230" t="s">
        <v>504</v>
      </c>
      <c r="G167" s="228"/>
      <c r="H167" s="231">
        <v>45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146</v>
      </c>
      <c r="AU167" s="237" t="s">
        <v>79</v>
      </c>
      <c r="AV167" s="13" t="s">
        <v>79</v>
      </c>
      <c r="AW167" s="13" t="s">
        <v>31</v>
      </c>
      <c r="AX167" s="13" t="s">
        <v>77</v>
      </c>
      <c r="AY167" s="237" t="s">
        <v>132</v>
      </c>
    </row>
    <row r="168" s="2" customFormat="1" ht="16.5" customHeight="1">
      <c r="A168" s="41"/>
      <c r="B168" s="42"/>
      <c r="C168" s="207" t="s">
        <v>324</v>
      </c>
      <c r="D168" s="207" t="s">
        <v>135</v>
      </c>
      <c r="E168" s="208" t="s">
        <v>1072</v>
      </c>
      <c r="F168" s="209" t="s">
        <v>1073</v>
      </c>
      <c r="G168" s="210" t="s">
        <v>194</v>
      </c>
      <c r="H168" s="211">
        <v>193</v>
      </c>
      <c r="I168" s="212"/>
      <c r="J168" s="213">
        <f>ROUND(I168*H168,2)</f>
        <v>0</v>
      </c>
      <c r="K168" s="209" t="s">
        <v>139</v>
      </c>
      <c r="L168" s="47"/>
      <c r="M168" s="214" t="s">
        <v>19</v>
      </c>
      <c r="N168" s="215" t="s">
        <v>40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270</v>
      </c>
      <c r="AT168" s="218" t="s">
        <v>135</v>
      </c>
      <c r="AU168" s="218" t="s">
        <v>79</v>
      </c>
      <c r="AY168" s="20" t="s">
        <v>132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77</v>
      </c>
      <c r="BK168" s="219">
        <f>ROUND(I168*H168,2)</f>
        <v>0</v>
      </c>
      <c r="BL168" s="20" t="s">
        <v>270</v>
      </c>
      <c r="BM168" s="218" t="s">
        <v>1074</v>
      </c>
    </row>
    <row r="169" s="2" customFormat="1">
      <c r="A169" s="41"/>
      <c r="B169" s="42"/>
      <c r="C169" s="43"/>
      <c r="D169" s="220" t="s">
        <v>142</v>
      </c>
      <c r="E169" s="43"/>
      <c r="F169" s="221" t="s">
        <v>1075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142</v>
      </c>
      <c r="AU169" s="20" t="s">
        <v>79</v>
      </c>
    </row>
    <row r="170" s="2" customFormat="1">
      <c r="A170" s="41"/>
      <c r="B170" s="42"/>
      <c r="C170" s="43"/>
      <c r="D170" s="225" t="s">
        <v>144</v>
      </c>
      <c r="E170" s="43"/>
      <c r="F170" s="226" t="s">
        <v>1076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144</v>
      </c>
      <c r="AU170" s="20" t="s">
        <v>79</v>
      </c>
    </row>
    <row r="171" s="13" customFormat="1">
      <c r="A171" s="13"/>
      <c r="B171" s="227"/>
      <c r="C171" s="228"/>
      <c r="D171" s="220" t="s">
        <v>146</v>
      </c>
      <c r="E171" s="229" t="s">
        <v>19</v>
      </c>
      <c r="F171" s="230" t="s">
        <v>1077</v>
      </c>
      <c r="G171" s="228"/>
      <c r="H171" s="231">
        <v>193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146</v>
      </c>
      <c r="AU171" s="237" t="s">
        <v>79</v>
      </c>
      <c r="AV171" s="13" t="s">
        <v>79</v>
      </c>
      <c r="AW171" s="13" t="s">
        <v>31</v>
      </c>
      <c r="AX171" s="13" t="s">
        <v>77</v>
      </c>
      <c r="AY171" s="237" t="s">
        <v>132</v>
      </c>
    </row>
    <row r="172" s="2" customFormat="1" ht="16.5" customHeight="1">
      <c r="A172" s="41"/>
      <c r="B172" s="42"/>
      <c r="C172" s="207" t="s">
        <v>332</v>
      </c>
      <c r="D172" s="207" t="s">
        <v>135</v>
      </c>
      <c r="E172" s="208" t="s">
        <v>1078</v>
      </c>
      <c r="F172" s="209" t="s">
        <v>1079</v>
      </c>
      <c r="G172" s="210" t="s">
        <v>194</v>
      </c>
      <c r="H172" s="211">
        <v>215</v>
      </c>
      <c r="I172" s="212"/>
      <c r="J172" s="213">
        <f>ROUND(I172*H172,2)</f>
        <v>0</v>
      </c>
      <c r="K172" s="209" t="s">
        <v>139</v>
      </c>
      <c r="L172" s="47"/>
      <c r="M172" s="214" t="s">
        <v>19</v>
      </c>
      <c r="N172" s="215" t="s">
        <v>40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270</v>
      </c>
      <c r="AT172" s="218" t="s">
        <v>135</v>
      </c>
      <c r="AU172" s="218" t="s">
        <v>79</v>
      </c>
      <c r="AY172" s="20" t="s">
        <v>132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77</v>
      </c>
      <c r="BK172" s="219">
        <f>ROUND(I172*H172,2)</f>
        <v>0</v>
      </c>
      <c r="BL172" s="20" t="s">
        <v>270</v>
      </c>
      <c r="BM172" s="218" t="s">
        <v>1080</v>
      </c>
    </row>
    <row r="173" s="2" customFormat="1">
      <c r="A173" s="41"/>
      <c r="B173" s="42"/>
      <c r="C173" s="43"/>
      <c r="D173" s="220" t="s">
        <v>142</v>
      </c>
      <c r="E173" s="43"/>
      <c r="F173" s="221" t="s">
        <v>1081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142</v>
      </c>
      <c r="AU173" s="20" t="s">
        <v>79</v>
      </c>
    </row>
    <row r="174" s="2" customFormat="1">
      <c r="A174" s="41"/>
      <c r="B174" s="42"/>
      <c r="C174" s="43"/>
      <c r="D174" s="225" t="s">
        <v>144</v>
      </c>
      <c r="E174" s="43"/>
      <c r="F174" s="226" t="s">
        <v>1082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144</v>
      </c>
      <c r="AU174" s="20" t="s">
        <v>79</v>
      </c>
    </row>
    <row r="175" s="13" customFormat="1">
      <c r="A175" s="13"/>
      <c r="B175" s="227"/>
      <c r="C175" s="228"/>
      <c r="D175" s="220" t="s">
        <v>146</v>
      </c>
      <c r="E175" s="229" t="s">
        <v>19</v>
      </c>
      <c r="F175" s="230" t="s">
        <v>1083</v>
      </c>
      <c r="G175" s="228"/>
      <c r="H175" s="231">
        <v>215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146</v>
      </c>
      <c r="AU175" s="237" t="s">
        <v>79</v>
      </c>
      <c r="AV175" s="13" t="s">
        <v>79</v>
      </c>
      <c r="AW175" s="13" t="s">
        <v>31</v>
      </c>
      <c r="AX175" s="13" t="s">
        <v>77</v>
      </c>
      <c r="AY175" s="237" t="s">
        <v>132</v>
      </c>
    </row>
    <row r="176" s="2" customFormat="1" ht="16.5" customHeight="1">
      <c r="A176" s="41"/>
      <c r="B176" s="42"/>
      <c r="C176" s="207" t="s">
        <v>340</v>
      </c>
      <c r="D176" s="207" t="s">
        <v>135</v>
      </c>
      <c r="E176" s="208" t="s">
        <v>1084</v>
      </c>
      <c r="F176" s="209" t="s">
        <v>1085</v>
      </c>
      <c r="G176" s="210" t="s">
        <v>194</v>
      </c>
      <c r="H176" s="211">
        <v>20</v>
      </c>
      <c r="I176" s="212"/>
      <c r="J176" s="213">
        <f>ROUND(I176*H176,2)</f>
        <v>0</v>
      </c>
      <c r="K176" s="209" t="s">
        <v>139</v>
      </c>
      <c r="L176" s="47"/>
      <c r="M176" s="214" t="s">
        <v>19</v>
      </c>
      <c r="N176" s="215" t="s">
        <v>40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270</v>
      </c>
      <c r="AT176" s="218" t="s">
        <v>135</v>
      </c>
      <c r="AU176" s="218" t="s">
        <v>79</v>
      </c>
      <c r="AY176" s="20" t="s">
        <v>132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77</v>
      </c>
      <c r="BK176" s="219">
        <f>ROUND(I176*H176,2)</f>
        <v>0</v>
      </c>
      <c r="BL176" s="20" t="s">
        <v>270</v>
      </c>
      <c r="BM176" s="218" t="s">
        <v>1086</v>
      </c>
    </row>
    <row r="177" s="2" customFormat="1">
      <c r="A177" s="41"/>
      <c r="B177" s="42"/>
      <c r="C177" s="43"/>
      <c r="D177" s="220" t="s">
        <v>142</v>
      </c>
      <c r="E177" s="43"/>
      <c r="F177" s="221" t="s">
        <v>1087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142</v>
      </c>
      <c r="AU177" s="20" t="s">
        <v>79</v>
      </c>
    </row>
    <row r="178" s="2" customFormat="1">
      <c r="A178" s="41"/>
      <c r="B178" s="42"/>
      <c r="C178" s="43"/>
      <c r="D178" s="225" t="s">
        <v>144</v>
      </c>
      <c r="E178" s="43"/>
      <c r="F178" s="226" t="s">
        <v>1088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144</v>
      </c>
      <c r="AU178" s="20" t="s">
        <v>79</v>
      </c>
    </row>
    <row r="179" s="13" customFormat="1">
      <c r="A179" s="13"/>
      <c r="B179" s="227"/>
      <c r="C179" s="228"/>
      <c r="D179" s="220" t="s">
        <v>146</v>
      </c>
      <c r="E179" s="229" t="s">
        <v>19</v>
      </c>
      <c r="F179" s="230" t="s">
        <v>305</v>
      </c>
      <c r="G179" s="228"/>
      <c r="H179" s="231">
        <v>20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146</v>
      </c>
      <c r="AU179" s="237" t="s">
        <v>79</v>
      </c>
      <c r="AV179" s="13" t="s">
        <v>79</v>
      </c>
      <c r="AW179" s="13" t="s">
        <v>31</v>
      </c>
      <c r="AX179" s="13" t="s">
        <v>77</v>
      </c>
      <c r="AY179" s="237" t="s">
        <v>132</v>
      </c>
    </row>
    <row r="180" s="2" customFormat="1" ht="16.5" customHeight="1">
      <c r="A180" s="41"/>
      <c r="B180" s="42"/>
      <c r="C180" s="259" t="s">
        <v>347</v>
      </c>
      <c r="D180" s="259" t="s">
        <v>215</v>
      </c>
      <c r="E180" s="260" t="s">
        <v>1089</v>
      </c>
      <c r="F180" s="261" t="s">
        <v>1090</v>
      </c>
      <c r="G180" s="262" t="s">
        <v>194</v>
      </c>
      <c r="H180" s="263">
        <v>20</v>
      </c>
      <c r="I180" s="264"/>
      <c r="J180" s="265">
        <f>ROUND(I180*H180,2)</f>
        <v>0</v>
      </c>
      <c r="K180" s="261" t="s">
        <v>139</v>
      </c>
      <c r="L180" s="266"/>
      <c r="M180" s="267" t="s">
        <v>19</v>
      </c>
      <c r="N180" s="268" t="s">
        <v>40</v>
      </c>
      <c r="O180" s="87"/>
      <c r="P180" s="216">
        <f>O180*H180</f>
        <v>0</v>
      </c>
      <c r="Q180" s="216">
        <v>4.0000000000000003E-05</v>
      </c>
      <c r="R180" s="216">
        <f>Q180*H180</f>
        <v>0.00080000000000000004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214</v>
      </c>
      <c r="AT180" s="218" t="s">
        <v>215</v>
      </c>
      <c r="AU180" s="218" t="s">
        <v>79</v>
      </c>
      <c r="AY180" s="20" t="s">
        <v>132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77</v>
      </c>
      <c r="BK180" s="219">
        <f>ROUND(I180*H180,2)</f>
        <v>0</v>
      </c>
      <c r="BL180" s="20" t="s">
        <v>140</v>
      </c>
      <c r="BM180" s="218" t="s">
        <v>1091</v>
      </c>
    </row>
    <row r="181" s="2" customFormat="1">
      <c r="A181" s="41"/>
      <c r="B181" s="42"/>
      <c r="C181" s="43"/>
      <c r="D181" s="220" t="s">
        <v>142</v>
      </c>
      <c r="E181" s="43"/>
      <c r="F181" s="221" t="s">
        <v>1090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142</v>
      </c>
      <c r="AU181" s="20" t="s">
        <v>79</v>
      </c>
    </row>
    <row r="182" s="13" customFormat="1">
      <c r="A182" s="13"/>
      <c r="B182" s="227"/>
      <c r="C182" s="228"/>
      <c r="D182" s="220" t="s">
        <v>146</v>
      </c>
      <c r="E182" s="229" t="s">
        <v>19</v>
      </c>
      <c r="F182" s="230" t="s">
        <v>305</v>
      </c>
      <c r="G182" s="228"/>
      <c r="H182" s="231">
        <v>20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146</v>
      </c>
      <c r="AU182" s="237" t="s">
        <v>79</v>
      </c>
      <c r="AV182" s="13" t="s">
        <v>79</v>
      </c>
      <c r="AW182" s="13" t="s">
        <v>31</v>
      </c>
      <c r="AX182" s="13" t="s">
        <v>77</v>
      </c>
      <c r="AY182" s="237" t="s">
        <v>132</v>
      </c>
    </row>
    <row r="183" s="2" customFormat="1" ht="16.5" customHeight="1">
      <c r="A183" s="41"/>
      <c r="B183" s="42"/>
      <c r="C183" s="259" t="s">
        <v>354</v>
      </c>
      <c r="D183" s="259" t="s">
        <v>215</v>
      </c>
      <c r="E183" s="260" t="s">
        <v>1092</v>
      </c>
      <c r="F183" s="261" t="s">
        <v>1093</v>
      </c>
      <c r="G183" s="262" t="s">
        <v>194</v>
      </c>
      <c r="H183" s="263">
        <v>15</v>
      </c>
      <c r="I183" s="264"/>
      <c r="J183" s="265">
        <f>ROUND(I183*H183,2)</f>
        <v>0</v>
      </c>
      <c r="K183" s="261" t="s">
        <v>139</v>
      </c>
      <c r="L183" s="266"/>
      <c r="M183" s="267" t="s">
        <v>19</v>
      </c>
      <c r="N183" s="268" t="s">
        <v>40</v>
      </c>
      <c r="O183" s="87"/>
      <c r="P183" s="216">
        <f>O183*H183</f>
        <v>0</v>
      </c>
      <c r="Q183" s="216">
        <v>5.0000000000000002E-05</v>
      </c>
      <c r="R183" s="216">
        <f>Q183*H183</f>
        <v>0.00075000000000000002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214</v>
      </c>
      <c r="AT183" s="218" t="s">
        <v>215</v>
      </c>
      <c r="AU183" s="218" t="s">
        <v>79</v>
      </c>
      <c r="AY183" s="20" t="s">
        <v>132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77</v>
      </c>
      <c r="BK183" s="219">
        <f>ROUND(I183*H183,2)</f>
        <v>0</v>
      </c>
      <c r="BL183" s="20" t="s">
        <v>140</v>
      </c>
      <c r="BM183" s="218" t="s">
        <v>1094</v>
      </c>
    </row>
    <row r="184" s="2" customFormat="1">
      <c r="A184" s="41"/>
      <c r="B184" s="42"/>
      <c r="C184" s="43"/>
      <c r="D184" s="220" t="s">
        <v>142</v>
      </c>
      <c r="E184" s="43"/>
      <c r="F184" s="221" t="s">
        <v>1093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142</v>
      </c>
      <c r="AU184" s="20" t="s">
        <v>79</v>
      </c>
    </row>
    <row r="185" s="13" customFormat="1">
      <c r="A185" s="13"/>
      <c r="B185" s="227"/>
      <c r="C185" s="228"/>
      <c r="D185" s="220" t="s">
        <v>146</v>
      </c>
      <c r="E185" s="229" t="s">
        <v>19</v>
      </c>
      <c r="F185" s="230" t="s">
        <v>8</v>
      </c>
      <c r="G185" s="228"/>
      <c r="H185" s="231">
        <v>15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146</v>
      </c>
      <c r="AU185" s="237" t="s">
        <v>79</v>
      </c>
      <c r="AV185" s="13" t="s">
        <v>79</v>
      </c>
      <c r="AW185" s="13" t="s">
        <v>31</v>
      </c>
      <c r="AX185" s="13" t="s">
        <v>77</v>
      </c>
      <c r="AY185" s="237" t="s">
        <v>132</v>
      </c>
    </row>
    <row r="186" s="2" customFormat="1" ht="16.5" customHeight="1">
      <c r="A186" s="41"/>
      <c r="B186" s="42"/>
      <c r="C186" s="259" t="s">
        <v>361</v>
      </c>
      <c r="D186" s="259" t="s">
        <v>215</v>
      </c>
      <c r="E186" s="260" t="s">
        <v>1095</v>
      </c>
      <c r="F186" s="261" t="s">
        <v>1096</v>
      </c>
      <c r="G186" s="262" t="s">
        <v>194</v>
      </c>
      <c r="H186" s="263">
        <v>10</v>
      </c>
      <c r="I186" s="264"/>
      <c r="J186" s="265">
        <f>ROUND(I186*H186,2)</f>
        <v>0</v>
      </c>
      <c r="K186" s="261" t="s">
        <v>139</v>
      </c>
      <c r="L186" s="266"/>
      <c r="M186" s="267" t="s">
        <v>19</v>
      </c>
      <c r="N186" s="268" t="s">
        <v>40</v>
      </c>
      <c r="O186" s="87"/>
      <c r="P186" s="216">
        <f>O186*H186</f>
        <v>0</v>
      </c>
      <c r="Q186" s="216">
        <v>6.9999999999999994E-05</v>
      </c>
      <c r="R186" s="216">
        <f>Q186*H186</f>
        <v>0.00069999999999999988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214</v>
      </c>
      <c r="AT186" s="218" t="s">
        <v>215</v>
      </c>
      <c r="AU186" s="218" t="s">
        <v>79</v>
      </c>
      <c r="AY186" s="20" t="s">
        <v>132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77</v>
      </c>
      <c r="BK186" s="219">
        <f>ROUND(I186*H186,2)</f>
        <v>0</v>
      </c>
      <c r="BL186" s="20" t="s">
        <v>140</v>
      </c>
      <c r="BM186" s="218" t="s">
        <v>1097</v>
      </c>
    </row>
    <row r="187" s="2" customFormat="1">
      <c r="A187" s="41"/>
      <c r="B187" s="42"/>
      <c r="C187" s="43"/>
      <c r="D187" s="220" t="s">
        <v>142</v>
      </c>
      <c r="E187" s="43"/>
      <c r="F187" s="221" t="s">
        <v>1096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142</v>
      </c>
      <c r="AU187" s="20" t="s">
        <v>79</v>
      </c>
    </row>
    <row r="188" s="13" customFormat="1">
      <c r="A188" s="13"/>
      <c r="B188" s="227"/>
      <c r="C188" s="228"/>
      <c r="D188" s="220" t="s">
        <v>146</v>
      </c>
      <c r="E188" s="229" t="s">
        <v>19</v>
      </c>
      <c r="F188" s="230" t="s">
        <v>229</v>
      </c>
      <c r="G188" s="228"/>
      <c r="H188" s="231">
        <v>10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146</v>
      </c>
      <c r="AU188" s="237" t="s">
        <v>79</v>
      </c>
      <c r="AV188" s="13" t="s">
        <v>79</v>
      </c>
      <c r="AW188" s="13" t="s">
        <v>31</v>
      </c>
      <c r="AX188" s="13" t="s">
        <v>77</v>
      </c>
      <c r="AY188" s="237" t="s">
        <v>132</v>
      </c>
    </row>
    <row r="189" s="2" customFormat="1" ht="16.5" customHeight="1">
      <c r="A189" s="41"/>
      <c r="B189" s="42"/>
      <c r="C189" s="259" t="s">
        <v>368</v>
      </c>
      <c r="D189" s="259" t="s">
        <v>215</v>
      </c>
      <c r="E189" s="260" t="s">
        <v>1098</v>
      </c>
      <c r="F189" s="261" t="s">
        <v>1099</v>
      </c>
      <c r="G189" s="262" t="s">
        <v>194</v>
      </c>
      <c r="H189" s="263">
        <v>193</v>
      </c>
      <c r="I189" s="264"/>
      <c r="J189" s="265">
        <f>ROUND(I189*H189,2)</f>
        <v>0</v>
      </c>
      <c r="K189" s="261" t="s">
        <v>139</v>
      </c>
      <c r="L189" s="266"/>
      <c r="M189" s="267" t="s">
        <v>19</v>
      </c>
      <c r="N189" s="268" t="s">
        <v>40</v>
      </c>
      <c r="O189" s="87"/>
      <c r="P189" s="216">
        <f>O189*H189</f>
        <v>0</v>
      </c>
      <c r="Q189" s="216">
        <v>0.00012</v>
      </c>
      <c r="R189" s="216">
        <f>Q189*H189</f>
        <v>0.02316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214</v>
      </c>
      <c r="AT189" s="218" t="s">
        <v>215</v>
      </c>
      <c r="AU189" s="218" t="s">
        <v>79</v>
      </c>
      <c r="AY189" s="20" t="s">
        <v>132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77</v>
      </c>
      <c r="BK189" s="219">
        <f>ROUND(I189*H189,2)</f>
        <v>0</v>
      </c>
      <c r="BL189" s="20" t="s">
        <v>140</v>
      </c>
      <c r="BM189" s="218" t="s">
        <v>1100</v>
      </c>
    </row>
    <row r="190" s="2" customFormat="1">
      <c r="A190" s="41"/>
      <c r="B190" s="42"/>
      <c r="C190" s="43"/>
      <c r="D190" s="220" t="s">
        <v>142</v>
      </c>
      <c r="E190" s="43"/>
      <c r="F190" s="221" t="s">
        <v>1099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142</v>
      </c>
      <c r="AU190" s="20" t="s">
        <v>79</v>
      </c>
    </row>
    <row r="191" s="13" customFormat="1">
      <c r="A191" s="13"/>
      <c r="B191" s="227"/>
      <c r="C191" s="228"/>
      <c r="D191" s="220" t="s">
        <v>146</v>
      </c>
      <c r="E191" s="229" t="s">
        <v>19</v>
      </c>
      <c r="F191" s="230" t="s">
        <v>1077</v>
      </c>
      <c r="G191" s="228"/>
      <c r="H191" s="231">
        <v>193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146</v>
      </c>
      <c r="AU191" s="237" t="s">
        <v>79</v>
      </c>
      <c r="AV191" s="13" t="s">
        <v>79</v>
      </c>
      <c r="AW191" s="13" t="s">
        <v>31</v>
      </c>
      <c r="AX191" s="13" t="s">
        <v>77</v>
      </c>
      <c r="AY191" s="237" t="s">
        <v>132</v>
      </c>
    </row>
    <row r="192" s="2" customFormat="1" ht="16.5" customHeight="1">
      <c r="A192" s="41"/>
      <c r="B192" s="42"/>
      <c r="C192" s="259" t="s">
        <v>375</v>
      </c>
      <c r="D192" s="259" t="s">
        <v>215</v>
      </c>
      <c r="E192" s="260" t="s">
        <v>1101</v>
      </c>
      <c r="F192" s="261" t="s">
        <v>1102</v>
      </c>
      <c r="G192" s="262" t="s">
        <v>194</v>
      </c>
      <c r="H192" s="263">
        <v>215</v>
      </c>
      <c r="I192" s="264"/>
      <c r="J192" s="265">
        <f>ROUND(I192*H192,2)</f>
        <v>0</v>
      </c>
      <c r="K192" s="261" t="s">
        <v>139</v>
      </c>
      <c r="L192" s="266"/>
      <c r="M192" s="267" t="s">
        <v>19</v>
      </c>
      <c r="N192" s="268" t="s">
        <v>40</v>
      </c>
      <c r="O192" s="87"/>
      <c r="P192" s="216">
        <f>O192*H192</f>
        <v>0</v>
      </c>
      <c r="Q192" s="216">
        <v>0.00017000000000000001</v>
      </c>
      <c r="R192" s="216">
        <f>Q192*H192</f>
        <v>0.036549999999999999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214</v>
      </c>
      <c r="AT192" s="218" t="s">
        <v>215</v>
      </c>
      <c r="AU192" s="218" t="s">
        <v>79</v>
      </c>
      <c r="AY192" s="20" t="s">
        <v>132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77</v>
      </c>
      <c r="BK192" s="219">
        <f>ROUND(I192*H192,2)</f>
        <v>0</v>
      </c>
      <c r="BL192" s="20" t="s">
        <v>140</v>
      </c>
      <c r="BM192" s="218" t="s">
        <v>1103</v>
      </c>
    </row>
    <row r="193" s="2" customFormat="1">
      <c r="A193" s="41"/>
      <c r="B193" s="42"/>
      <c r="C193" s="43"/>
      <c r="D193" s="220" t="s">
        <v>142</v>
      </c>
      <c r="E193" s="43"/>
      <c r="F193" s="221" t="s">
        <v>1102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142</v>
      </c>
      <c r="AU193" s="20" t="s">
        <v>79</v>
      </c>
    </row>
    <row r="194" s="13" customFormat="1">
      <c r="A194" s="13"/>
      <c r="B194" s="227"/>
      <c r="C194" s="228"/>
      <c r="D194" s="220" t="s">
        <v>146</v>
      </c>
      <c r="E194" s="229" t="s">
        <v>19</v>
      </c>
      <c r="F194" s="230" t="s">
        <v>1083</v>
      </c>
      <c r="G194" s="228"/>
      <c r="H194" s="231">
        <v>215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146</v>
      </c>
      <c r="AU194" s="237" t="s">
        <v>79</v>
      </c>
      <c r="AV194" s="13" t="s">
        <v>79</v>
      </c>
      <c r="AW194" s="13" t="s">
        <v>31</v>
      </c>
      <c r="AX194" s="13" t="s">
        <v>77</v>
      </c>
      <c r="AY194" s="237" t="s">
        <v>132</v>
      </c>
    </row>
    <row r="195" s="2" customFormat="1" ht="16.5" customHeight="1">
      <c r="A195" s="41"/>
      <c r="B195" s="42"/>
      <c r="C195" s="259" t="s">
        <v>383</v>
      </c>
      <c r="D195" s="259" t="s">
        <v>215</v>
      </c>
      <c r="E195" s="260" t="s">
        <v>1104</v>
      </c>
      <c r="F195" s="261" t="s">
        <v>1105</v>
      </c>
      <c r="G195" s="262" t="s">
        <v>194</v>
      </c>
      <c r="H195" s="263">
        <v>20</v>
      </c>
      <c r="I195" s="264"/>
      <c r="J195" s="265">
        <f>ROUND(I195*H195,2)</f>
        <v>0</v>
      </c>
      <c r="K195" s="261" t="s">
        <v>139</v>
      </c>
      <c r="L195" s="266"/>
      <c r="M195" s="267" t="s">
        <v>19</v>
      </c>
      <c r="N195" s="268" t="s">
        <v>40</v>
      </c>
      <c r="O195" s="87"/>
      <c r="P195" s="216">
        <f>O195*H195</f>
        <v>0</v>
      </c>
      <c r="Q195" s="216">
        <v>0.00034000000000000002</v>
      </c>
      <c r="R195" s="216">
        <f>Q195*H195</f>
        <v>0.0068000000000000005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214</v>
      </c>
      <c r="AT195" s="218" t="s">
        <v>215</v>
      </c>
      <c r="AU195" s="218" t="s">
        <v>79</v>
      </c>
      <c r="AY195" s="20" t="s">
        <v>132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77</v>
      </c>
      <c r="BK195" s="219">
        <f>ROUND(I195*H195,2)</f>
        <v>0</v>
      </c>
      <c r="BL195" s="20" t="s">
        <v>140</v>
      </c>
      <c r="BM195" s="218" t="s">
        <v>1106</v>
      </c>
    </row>
    <row r="196" s="2" customFormat="1">
      <c r="A196" s="41"/>
      <c r="B196" s="42"/>
      <c r="C196" s="43"/>
      <c r="D196" s="220" t="s">
        <v>142</v>
      </c>
      <c r="E196" s="43"/>
      <c r="F196" s="221" t="s">
        <v>1105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142</v>
      </c>
      <c r="AU196" s="20" t="s">
        <v>79</v>
      </c>
    </row>
    <row r="197" s="2" customFormat="1">
      <c r="A197" s="41"/>
      <c r="B197" s="42"/>
      <c r="C197" s="43"/>
      <c r="D197" s="220" t="s">
        <v>337</v>
      </c>
      <c r="E197" s="43"/>
      <c r="F197" s="269" t="s">
        <v>1107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337</v>
      </c>
      <c r="AU197" s="20" t="s">
        <v>79</v>
      </c>
    </row>
    <row r="198" s="13" customFormat="1">
      <c r="A198" s="13"/>
      <c r="B198" s="227"/>
      <c r="C198" s="228"/>
      <c r="D198" s="220" t="s">
        <v>146</v>
      </c>
      <c r="E198" s="229" t="s">
        <v>19</v>
      </c>
      <c r="F198" s="230" t="s">
        <v>305</v>
      </c>
      <c r="G198" s="228"/>
      <c r="H198" s="231">
        <v>20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146</v>
      </c>
      <c r="AU198" s="237" t="s">
        <v>79</v>
      </c>
      <c r="AV198" s="13" t="s">
        <v>79</v>
      </c>
      <c r="AW198" s="13" t="s">
        <v>31</v>
      </c>
      <c r="AX198" s="13" t="s">
        <v>77</v>
      </c>
      <c r="AY198" s="237" t="s">
        <v>132</v>
      </c>
    </row>
    <row r="199" s="2" customFormat="1" ht="16.5" customHeight="1">
      <c r="A199" s="41"/>
      <c r="B199" s="42"/>
      <c r="C199" s="207" t="s">
        <v>389</v>
      </c>
      <c r="D199" s="207" t="s">
        <v>135</v>
      </c>
      <c r="E199" s="208" t="s">
        <v>1108</v>
      </c>
      <c r="F199" s="209" t="s">
        <v>1109</v>
      </c>
      <c r="G199" s="210" t="s">
        <v>412</v>
      </c>
      <c r="H199" s="211">
        <v>18</v>
      </c>
      <c r="I199" s="212"/>
      <c r="J199" s="213">
        <f>ROUND(I199*H199,2)</f>
        <v>0</v>
      </c>
      <c r="K199" s="209" t="s">
        <v>139</v>
      </c>
      <c r="L199" s="47"/>
      <c r="M199" s="214" t="s">
        <v>19</v>
      </c>
      <c r="N199" s="215" t="s">
        <v>40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270</v>
      </c>
      <c r="AT199" s="218" t="s">
        <v>135</v>
      </c>
      <c r="AU199" s="218" t="s">
        <v>79</v>
      </c>
      <c r="AY199" s="20" t="s">
        <v>132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77</v>
      </c>
      <c r="BK199" s="219">
        <f>ROUND(I199*H199,2)</f>
        <v>0</v>
      </c>
      <c r="BL199" s="20" t="s">
        <v>270</v>
      </c>
      <c r="BM199" s="218" t="s">
        <v>1110</v>
      </c>
    </row>
    <row r="200" s="2" customFormat="1">
      <c r="A200" s="41"/>
      <c r="B200" s="42"/>
      <c r="C200" s="43"/>
      <c r="D200" s="220" t="s">
        <v>142</v>
      </c>
      <c r="E200" s="43"/>
      <c r="F200" s="221" t="s">
        <v>1111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142</v>
      </c>
      <c r="AU200" s="20" t="s">
        <v>79</v>
      </c>
    </row>
    <row r="201" s="2" customFormat="1">
      <c r="A201" s="41"/>
      <c r="B201" s="42"/>
      <c r="C201" s="43"/>
      <c r="D201" s="225" t="s">
        <v>144</v>
      </c>
      <c r="E201" s="43"/>
      <c r="F201" s="226" t="s">
        <v>1112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144</v>
      </c>
      <c r="AU201" s="20" t="s">
        <v>79</v>
      </c>
    </row>
    <row r="202" s="13" customFormat="1">
      <c r="A202" s="13"/>
      <c r="B202" s="227"/>
      <c r="C202" s="228"/>
      <c r="D202" s="220" t="s">
        <v>146</v>
      </c>
      <c r="E202" s="229" t="s">
        <v>19</v>
      </c>
      <c r="F202" s="230" t="s">
        <v>289</v>
      </c>
      <c r="G202" s="228"/>
      <c r="H202" s="231">
        <v>18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146</v>
      </c>
      <c r="AU202" s="237" t="s">
        <v>79</v>
      </c>
      <c r="AV202" s="13" t="s">
        <v>79</v>
      </c>
      <c r="AW202" s="13" t="s">
        <v>31</v>
      </c>
      <c r="AX202" s="13" t="s">
        <v>77</v>
      </c>
      <c r="AY202" s="237" t="s">
        <v>132</v>
      </c>
    </row>
    <row r="203" s="2" customFormat="1" ht="16.5" customHeight="1">
      <c r="A203" s="41"/>
      <c r="B203" s="42"/>
      <c r="C203" s="207" t="s">
        <v>392</v>
      </c>
      <c r="D203" s="207" t="s">
        <v>135</v>
      </c>
      <c r="E203" s="208" t="s">
        <v>1113</v>
      </c>
      <c r="F203" s="209" t="s">
        <v>1114</v>
      </c>
      <c r="G203" s="210" t="s">
        <v>412</v>
      </c>
      <c r="H203" s="211">
        <v>65</v>
      </c>
      <c r="I203" s="212"/>
      <c r="J203" s="213">
        <f>ROUND(I203*H203,2)</f>
        <v>0</v>
      </c>
      <c r="K203" s="209" t="s">
        <v>139</v>
      </c>
      <c r="L203" s="47"/>
      <c r="M203" s="214" t="s">
        <v>19</v>
      </c>
      <c r="N203" s="215" t="s">
        <v>40</v>
      </c>
      <c r="O203" s="87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270</v>
      </c>
      <c r="AT203" s="218" t="s">
        <v>135</v>
      </c>
      <c r="AU203" s="218" t="s">
        <v>79</v>
      </c>
      <c r="AY203" s="20" t="s">
        <v>132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77</v>
      </c>
      <c r="BK203" s="219">
        <f>ROUND(I203*H203,2)</f>
        <v>0</v>
      </c>
      <c r="BL203" s="20" t="s">
        <v>270</v>
      </c>
      <c r="BM203" s="218" t="s">
        <v>1115</v>
      </c>
    </row>
    <row r="204" s="2" customFormat="1">
      <c r="A204" s="41"/>
      <c r="B204" s="42"/>
      <c r="C204" s="43"/>
      <c r="D204" s="220" t="s">
        <v>142</v>
      </c>
      <c r="E204" s="43"/>
      <c r="F204" s="221" t="s">
        <v>1116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142</v>
      </c>
      <c r="AU204" s="20" t="s">
        <v>79</v>
      </c>
    </row>
    <row r="205" s="2" customFormat="1">
      <c r="A205" s="41"/>
      <c r="B205" s="42"/>
      <c r="C205" s="43"/>
      <c r="D205" s="225" t="s">
        <v>144</v>
      </c>
      <c r="E205" s="43"/>
      <c r="F205" s="226" t="s">
        <v>1117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144</v>
      </c>
      <c r="AU205" s="20" t="s">
        <v>79</v>
      </c>
    </row>
    <row r="206" s="13" customFormat="1">
      <c r="A206" s="13"/>
      <c r="B206" s="227"/>
      <c r="C206" s="228"/>
      <c r="D206" s="220" t="s">
        <v>146</v>
      </c>
      <c r="E206" s="229" t="s">
        <v>19</v>
      </c>
      <c r="F206" s="230" t="s">
        <v>647</v>
      </c>
      <c r="G206" s="228"/>
      <c r="H206" s="231">
        <v>65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146</v>
      </c>
      <c r="AU206" s="237" t="s">
        <v>79</v>
      </c>
      <c r="AV206" s="13" t="s">
        <v>79</v>
      </c>
      <c r="AW206" s="13" t="s">
        <v>31</v>
      </c>
      <c r="AX206" s="13" t="s">
        <v>77</v>
      </c>
      <c r="AY206" s="237" t="s">
        <v>132</v>
      </c>
    </row>
    <row r="207" s="2" customFormat="1" ht="16.5" customHeight="1">
      <c r="A207" s="41"/>
      <c r="B207" s="42"/>
      <c r="C207" s="207" t="s">
        <v>401</v>
      </c>
      <c r="D207" s="207" t="s">
        <v>135</v>
      </c>
      <c r="E207" s="208" t="s">
        <v>1118</v>
      </c>
      <c r="F207" s="209" t="s">
        <v>1119</v>
      </c>
      <c r="G207" s="210" t="s">
        <v>412</v>
      </c>
      <c r="H207" s="211">
        <v>1</v>
      </c>
      <c r="I207" s="212"/>
      <c r="J207" s="213">
        <f>ROUND(I207*H207,2)</f>
        <v>0</v>
      </c>
      <c r="K207" s="209" t="s">
        <v>139</v>
      </c>
      <c r="L207" s="47"/>
      <c r="M207" s="214" t="s">
        <v>19</v>
      </c>
      <c r="N207" s="215" t="s">
        <v>40</v>
      </c>
      <c r="O207" s="87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270</v>
      </c>
      <c r="AT207" s="218" t="s">
        <v>135</v>
      </c>
      <c r="AU207" s="218" t="s">
        <v>79</v>
      </c>
      <c r="AY207" s="20" t="s">
        <v>132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77</v>
      </c>
      <c r="BK207" s="219">
        <f>ROUND(I207*H207,2)</f>
        <v>0</v>
      </c>
      <c r="BL207" s="20" t="s">
        <v>270</v>
      </c>
      <c r="BM207" s="218" t="s">
        <v>1120</v>
      </c>
    </row>
    <row r="208" s="2" customFormat="1">
      <c r="A208" s="41"/>
      <c r="B208" s="42"/>
      <c r="C208" s="43"/>
      <c r="D208" s="220" t="s">
        <v>142</v>
      </c>
      <c r="E208" s="43"/>
      <c r="F208" s="221" t="s">
        <v>1121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142</v>
      </c>
      <c r="AU208" s="20" t="s">
        <v>79</v>
      </c>
    </row>
    <row r="209" s="2" customFormat="1">
      <c r="A209" s="41"/>
      <c r="B209" s="42"/>
      <c r="C209" s="43"/>
      <c r="D209" s="225" t="s">
        <v>144</v>
      </c>
      <c r="E209" s="43"/>
      <c r="F209" s="226" t="s">
        <v>1122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144</v>
      </c>
      <c r="AU209" s="20" t="s">
        <v>79</v>
      </c>
    </row>
    <row r="210" s="13" customFormat="1">
      <c r="A210" s="13"/>
      <c r="B210" s="227"/>
      <c r="C210" s="228"/>
      <c r="D210" s="220" t="s">
        <v>146</v>
      </c>
      <c r="E210" s="229" t="s">
        <v>19</v>
      </c>
      <c r="F210" s="230" t="s">
        <v>77</v>
      </c>
      <c r="G210" s="228"/>
      <c r="H210" s="231">
        <v>1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146</v>
      </c>
      <c r="AU210" s="237" t="s">
        <v>79</v>
      </c>
      <c r="AV210" s="13" t="s">
        <v>79</v>
      </c>
      <c r="AW210" s="13" t="s">
        <v>31</v>
      </c>
      <c r="AX210" s="13" t="s">
        <v>77</v>
      </c>
      <c r="AY210" s="237" t="s">
        <v>132</v>
      </c>
    </row>
    <row r="211" s="2" customFormat="1" ht="16.5" customHeight="1">
      <c r="A211" s="41"/>
      <c r="B211" s="42"/>
      <c r="C211" s="259" t="s">
        <v>409</v>
      </c>
      <c r="D211" s="259" t="s">
        <v>215</v>
      </c>
      <c r="E211" s="260" t="s">
        <v>1123</v>
      </c>
      <c r="F211" s="261" t="s">
        <v>1124</v>
      </c>
      <c r="G211" s="262" t="s">
        <v>412</v>
      </c>
      <c r="H211" s="263">
        <v>1</v>
      </c>
      <c r="I211" s="264"/>
      <c r="J211" s="265">
        <f>ROUND(I211*H211,2)</f>
        <v>0</v>
      </c>
      <c r="K211" s="261" t="s">
        <v>139</v>
      </c>
      <c r="L211" s="266"/>
      <c r="M211" s="267" t="s">
        <v>19</v>
      </c>
      <c r="N211" s="268" t="s">
        <v>40</v>
      </c>
      <c r="O211" s="87"/>
      <c r="P211" s="216">
        <f>O211*H211</f>
        <v>0</v>
      </c>
      <c r="Q211" s="216">
        <v>9.0000000000000006E-05</v>
      </c>
      <c r="R211" s="216">
        <f>Q211*H211</f>
        <v>9.0000000000000006E-05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392</v>
      </c>
      <c r="AT211" s="218" t="s">
        <v>215</v>
      </c>
      <c r="AU211" s="218" t="s">
        <v>79</v>
      </c>
      <c r="AY211" s="20" t="s">
        <v>132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20" t="s">
        <v>77</v>
      </c>
      <c r="BK211" s="219">
        <f>ROUND(I211*H211,2)</f>
        <v>0</v>
      </c>
      <c r="BL211" s="20" t="s">
        <v>270</v>
      </c>
      <c r="BM211" s="218" t="s">
        <v>1125</v>
      </c>
    </row>
    <row r="212" s="2" customFormat="1">
      <c r="A212" s="41"/>
      <c r="B212" s="42"/>
      <c r="C212" s="43"/>
      <c r="D212" s="220" t="s">
        <v>142</v>
      </c>
      <c r="E212" s="43"/>
      <c r="F212" s="221" t="s">
        <v>1124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142</v>
      </c>
      <c r="AU212" s="20" t="s">
        <v>79</v>
      </c>
    </row>
    <row r="213" s="13" customFormat="1">
      <c r="A213" s="13"/>
      <c r="B213" s="227"/>
      <c r="C213" s="228"/>
      <c r="D213" s="220" t="s">
        <v>146</v>
      </c>
      <c r="E213" s="229" t="s">
        <v>19</v>
      </c>
      <c r="F213" s="230" t="s">
        <v>77</v>
      </c>
      <c r="G213" s="228"/>
      <c r="H213" s="231">
        <v>1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146</v>
      </c>
      <c r="AU213" s="237" t="s">
        <v>79</v>
      </c>
      <c r="AV213" s="13" t="s">
        <v>79</v>
      </c>
      <c r="AW213" s="13" t="s">
        <v>31</v>
      </c>
      <c r="AX213" s="13" t="s">
        <v>77</v>
      </c>
      <c r="AY213" s="237" t="s">
        <v>132</v>
      </c>
    </row>
    <row r="214" s="2" customFormat="1" ht="16.5" customHeight="1">
      <c r="A214" s="41"/>
      <c r="B214" s="42"/>
      <c r="C214" s="207" t="s">
        <v>419</v>
      </c>
      <c r="D214" s="207" t="s">
        <v>135</v>
      </c>
      <c r="E214" s="208" t="s">
        <v>1126</v>
      </c>
      <c r="F214" s="209" t="s">
        <v>1127</v>
      </c>
      <c r="G214" s="210" t="s">
        <v>412</v>
      </c>
      <c r="H214" s="211">
        <v>11</v>
      </c>
      <c r="I214" s="212"/>
      <c r="J214" s="213">
        <f>ROUND(I214*H214,2)</f>
        <v>0</v>
      </c>
      <c r="K214" s="209" t="s">
        <v>139</v>
      </c>
      <c r="L214" s="47"/>
      <c r="M214" s="214" t="s">
        <v>19</v>
      </c>
      <c r="N214" s="215" t="s">
        <v>40</v>
      </c>
      <c r="O214" s="87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270</v>
      </c>
      <c r="AT214" s="218" t="s">
        <v>135</v>
      </c>
      <c r="AU214" s="218" t="s">
        <v>79</v>
      </c>
      <c r="AY214" s="20" t="s">
        <v>132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77</v>
      </c>
      <c r="BK214" s="219">
        <f>ROUND(I214*H214,2)</f>
        <v>0</v>
      </c>
      <c r="BL214" s="20" t="s">
        <v>270</v>
      </c>
      <c r="BM214" s="218" t="s">
        <v>1128</v>
      </c>
    </row>
    <row r="215" s="2" customFormat="1">
      <c r="A215" s="41"/>
      <c r="B215" s="42"/>
      <c r="C215" s="43"/>
      <c r="D215" s="220" t="s">
        <v>142</v>
      </c>
      <c r="E215" s="43"/>
      <c r="F215" s="221" t="s">
        <v>1129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142</v>
      </c>
      <c r="AU215" s="20" t="s">
        <v>79</v>
      </c>
    </row>
    <row r="216" s="2" customFormat="1">
      <c r="A216" s="41"/>
      <c r="B216" s="42"/>
      <c r="C216" s="43"/>
      <c r="D216" s="225" t="s">
        <v>144</v>
      </c>
      <c r="E216" s="43"/>
      <c r="F216" s="226" t="s">
        <v>1130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144</v>
      </c>
      <c r="AU216" s="20" t="s">
        <v>79</v>
      </c>
    </row>
    <row r="217" s="2" customFormat="1" ht="16.5" customHeight="1">
      <c r="A217" s="41"/>
      <c r="B217" s="42"/>
      <c r="C217" s="259" t="s">
        <v>428</v>
      </c>
      <c r="D217" s="259" t="s">
        <v>215</v>
      </c>
      <c r="E217" s="260" t="s">
        <v>1131</v>
      </c>
      <c r="F217" s="261" t="s">
        <v>1132</v>
      </c>
      <c r="G217" s="262" t="s">
        <v>412</v>
      </c>
      <c r="H217" s="263">
        <v>11</v>
      </c>
      <c r="I217" s="264"/>
      <c r="J217" s="265">
        <f>ROUND(I217*H217,2)</f>
        <v>0</v>
      </c>
      <c r="K217" s="261" t="s">
        <v>139</v>
      </c>
      <c r="L217" s="266"/>
      <c r="M217" s="267" t="s">
        <v>19</v>
      </c>
      <c r="N217" s="268" t="s">
        <v>40</v>
      </c>
      <c r="O217" s="87"/>
      <c r="P217" s="216">
        <f>O217*H217</f>
        <v>0</v>
      </c>
      <c r="Q217" s="216">
        <v>5.0000000000000002E-05</v>
      </c>
      <c r="R217" s="216">
        <f>Q217*H217</f>
        <v>0.00055000000000000003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392</v>
      </c>
      <c r="AT217" s="218" t="s">
        <v>215</v>
      </c>
      <c r="AU217" s="218" t="s">
        <v>79</v>
      </c>
      <c r="AY217" s="20" t="s">
        <v>132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77</v>
      </c>
      <c r="BK217" s="219">
        <f>ROUND(I217*H217,2)</f>
        <v>0</v>
      </c>
      <c r="BL217" s="20" t="s">
        <v>270</v>
      </c>
      <c r="BM217" s="218" t="s">
        <v>1133</v>
      </c>
    </row>
    <row r="218" s="2" customFormat="1">
      <c r="A218" s="41"/>
      <c r="B218" s="42"/>
      <c r="C218" s="43"/>
      <c r="D218" s="220" t="s">
        <v>142</v>
      </c>
      <c r="E218" s="43"/>
      <c r="F218" s="221" t="s">
        <v>1132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142</v>
      </c>
      <c r="AU218" s="20" t="s">
        <v>79</v>
      </c>
    </row>
    <row r="219" s="2" customFormat="1" ht="16.5" customHeight="1">
      <c r="A219" s="41"/>
      <c r="B219" s="42"/>
      <c r="C219" s="207" t="s">
        <v>438</v>
      </c>
      <c r="D219" s="207" t="s">
        <v>135</v>
      </c>
      <c r="E219" s="208" t="s">
        <v>1134</v>
      </c>
      <c r="F219" s="209" t="s">
        <v>1135</v>
      </c>
      <c r="G219" s="210" t="s">
        <v>412</v>
      </c>
      <c r="H219" s="211">
        <v>7</v>
      </c>
      <c r="I219" s="212"/>
      <c r="J219" s="213">
        <f>ROUND(I219*H219,2)</f>
        <v>0</v>
      </c>
      <c r="K219" s="209" t="s">
        <v>139</v>
      </c>
      <c r="L219" s="47"/>
      <c r="M219" s="214" t="s">
        <v>19</v>
      </c>
      <c r="N219" s="215" t="s">
        <v>40</v>
      </c>
      <c r="O219" s="87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270</v>
      </c>
      <c r="AT219" s="218" t="s">
        <v>135</v>
      </c>
      <c r="AU219" s="218" t="s">
        <v>79</v>
      </c>
      <c r="AY219" s="20" t="s">
        <v>132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77</v>
      </c>
      <c r="BK219" s="219">
        <f>ROUND(I219*H219,2)</f>
        <v>0</v>
      </c>
      <c r="BL219" s="20" t="s">
        <v>270</v>
      </c>
      <c r="BM219" s="218" t="s">
        <v>1136</v>
      </c>
    </row>
    <row r="220" s="2" customFormat="1">
      <c r="A220" s="41"/>
      <c r="B220" s="42"/>
      <c r="C220" s="43"/>
      <c r="D220" s="220" t="s">
        <v>142</v>
      </c>
      <c r="E220" s="43"/>
      <c r="F220" s="221" t="s">
        <v>1137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142</v>
      </c>
      <c r="AU220" s="20" t="s">
        <v>79</v>
      </c>
    </row>
    <row r="221" s="2" customFormat="1">
      <c r="A221" s="41"/>
      <c r="B221" s="42"/>
      <c r="C221" s="43"/>
      <c r="D221" s="225" t="s">
        <v>144</v>
      </c>
      <c r="E221" s="43"/>
      <c r="F221" s="226" t="s">
        <v>1138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144</v>
      </c>
      <c r="AU221" s="20" t="s">
        <v>79</v>
      </c>
    </row>
    <row r="222" s="2" customFormat="1" ht="16.5" customHeight="1">
      <c r="A222" s="41"/>
      <c r="B222" s="42"/>
      <c r="C222" s="259" t="s">
        <v>451</v>
      </c>
      <c r="D222" s="259" t="s">
        <v>215</v>
      </c>
      <c r="E222" s="260" t="s">
        <v>1139</v>
      </c>
      <c r="F222" s="261" t="s">
        <v>1140</v>
      </c>
      <c r="G222" s="262" t="s">
        <v>412</v>
      </c>
      <c r="H222" s="263">
        <v>7</v>
      </c>
      <c r="I222" s="264"/>
      <c r="J222" s="265">
        <f>ROUND(I222*H222,2)</f>
        <v>0</v>
      </c>
      <c r="K222" s="261" t="s">
        <v>139</v>
      </c>
      <c r="L222" s="266"/>
      <c r="M222" s="267" t="s">
        <v>19</v>
      </c>
      <c r="N222" s="268" t="s">
        <v>40</v>
      </c>
      <c r="O222" s="87"/>
      <c r="P222" s="216">
        <f>O222*H222</f>
        <v>0</v>
      </c>
      <c r="Q222" s="216">
        <v>4.0000000000000003E-05</v>
      </c>
      <c r="R222" s="216">
        <f>Q222*H222</f>
        <v>0.00028000000000000003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392</v>
      </c>
      <c r="AT222" s="218" t="s">
        <v>215</v>
      </c>
      <c r="AU222" s="218" t="s">
        <v>79</v>
      </c>
      <c r="AY222" s="20" t="s">
        <v>132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77</v>
      </c>
      <c r="BK222" s="219">
        <f>ROUND(I222*H222,2)</f>
        <v>0</v>
      </c>
      <c r="BL222" s="20" t="s">
        <v>270</v>
      </c>
      <c r="BM222" s="218" t="s">
        <v>1141</v>
      </c>
    </row>
    <row r="223" s="2" customFormat="1">
      <c r="A223" s="41"/>
      <c r="B223" s="42"/>
      <c r="C223" s="43"/>
      <c r="D223" s="220" t="s">
        <v>142</v>
      </c>
      <c r="E223" s="43"/>
      <c r="F223" s="221" t="s">
        <v>1140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142</v>
      </c>
      <c r="AU223" s="20" t="s">
        <v>79</v>
      </c>
    </row>
    <row r="224" s="2" customFormat="1" ht="16.5" customHeight="1">
      <c r="A224" s="41"/>
      <c r="B224" s="42"/>
      <c r="C224" s="207" t="s">
        <v>457</v>
      </c>
      <c r="D224" s="207" t="s">
        <v>135</v>
      </c>
      <c r="E224" s="208" t="s">
        <v>1142</v>
      </c>
      <c r="F224" s="209" t="s">
        <v>1143</v>
      </c>
      <c r="G224" s="210" t="s">
        <v>412</v>
      </c>
      <c r="H224" s="211">
        <v>2</v>
      </c>
      <c r="I224" s="212"/>
      <c r="J224" s="213">
        <f>ROUND(I224*H224,2)</f>
        <v>0</v>
      </c>
      <c r="K224" s="209" t="s">
        <v>139</v>
      </c>
      <c r="L224" s="47"/>
      <c r="M224" s="214" t="s">
        <v>19</v>
      </c>
      <c r="N224" s="215" t="s">
        <v>40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270</v>
      </c>
      <c r="AT224" s="218" t="s">
        <v>135</v>
      </c>
      <c r="AU224" s="218" t="s">
        <v>79</v>
      </c>
      <c r="AY224" s="20" t="s">
        <v>132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77</v>
      </c>
      <c r="BK224" s="219">
        <f>ROUND(I224*H224,2)</f>
        <v>0</v>
      </c>
      <c r="BL224" s="20" t="s">
        <v>270</v>
      </c>
      <c r="BM224" s="218" t="s">
        <v>1144</v>
      </c>
    </row>
    <row r="225" s="2" customFormat="1">
      <c r="A225" s="41"/>
      <c r="B225" s="42"/>
      <c r="C225" s="43"/>
      <c r="D225" s="220" t="s">
        <v>142</v>
      </c>
      <c r="E225" s="43"/>
      <c r="F225" s="221" t="s">
        <v>1145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142</v>
      </c>
      <c r="AU225" s="20" t="s">
        <v>79</v>
      </c>
    </row>
    <row r="226" s="2" customFormat="1">
      <c r="A226" s="41"/>
      <c r="B226" s="42"/>
      <c r="C226" s="43"/>
      <c r="D226" s="225" t="s">
        <v>144</v>
      </c>
      <c r="E226" s="43"/>
      <c r="F226" s="226" t="s">
        <v>1146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144</v>
      </c>
      <c r="AU226" s="20" t="s">
        <v>79</v>
      </c>
    </row>
    <row r="227" s="2" customFormat="1" ht="16.5" customHeight="1">
      <c r="A227" s="41"/>
      <c r="B227" s="42"/>
      <c r="C227" s="259" t="s">
        <v>466</v>
      </c>
      <c r="D227" s="259" t="s">
        <v>215</v>
      </c>
      <c r="E227" s="260" t="s">
        <v>1147</v>
      </c>
      <c r="F227" s="261" t="s">
        <v>1148</v>
      </c>
      <c r="G227" s="262" t="s">
        <v>412</v>
      </c>
      <c r="H227" s="263">
        <v>2</v>
      </c>
      <c r="I227" s="264"/>
      <c r="J227" s="265">
        <f>ROUND(I227*H227,2)</f>
        <v>0</v>
      </c>
      <c r="K227" s="261" t="s">
        <v>139</v>
      </c>
      <c r="L227" s="266"/>
      <c r="M227" s="267" t="s">
        <v>19</v>
      </c>
      <c r="N227" s="268" t="s">
        <v>40</v>
      </c>
      <c r="O227" s="87"/>
      <c r="P227" s="216">
        <f>O227*H227</f>
        <v>0</v>
      </c>
      <c r="Q227" s="216">
        <v>4.0000000000000003E-05</v>
      </c>
      <c r="R227" s="216">
        <f>Q227*H227</f>
        <v>8.0000000000000007E-05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392</v>
      </c>
      <c r="AT227" s="218" t="s">
        <v>215</v>
      </c>
      <c r="AU227" s="218" t="s">
        <v>79</v>
      </c>
      <c r="AY227" s="20" t="s">
        <v>132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20" t="s">
        <v>77</v>
      </c>
      <c r="BK227" s="219">
        <f>ROUND(I227*H227,2)</f>
        <v>0</v>
      </c>
      <c r="BL227" s="20" t="s">
        <v>270</v>
      </c>
      <c r="BM227" s="218" t="s">
        <v>1149</v>
      </c>
    </row>
    <row r="228" s="2" customFormat="1">
      <c r="A228" s="41"/>
      <c r="B228" s="42"/>
      <c r="C228" s="43"/>
      <c r="D228" s="220" t="s">
        <v>142</v>
      </c>
      <c r="E228" s="43"/>
      <c r="F228" s="221" t="s">
        <v>1148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142</v>
      </c>
      <c r="AU228" s="20" t="s">
        <v>79</v>
      </c>
    </row>
    <row r="229" s="2" customFormat="1" ht="21.75" customHeight="1">
      <c r="A229" s="41"/>
      <c r="B229" s="42"/>
      <c r="C229" s="207" t="s">
        <v>472</v>
      </c>
      <c r="D229" s="207" t="s">
        <v>135</v>
      </c>
      <c r="E229" s="208" t="s">
        <v>1150</v>
      </c>
      <c r="F229" s="209" t="s">
        <v>1151</v>
      </c>
      <c r="G229" s="210" t="s">
        <v>412</v>
      </c>
      <c r="H229" s="211">
        <v>29</v>
      </c>
      <c r="I229" s="212"/>
      <c r="J229" s="213">
        <f>ROUND(I229*H229,2)</f>
        <v>0</v>
      </c>
      <c r="K229" s="209" t="s">
        <v>139</v>
      </c>
      <c r="L229" s="47"/>
      <c r="M229" s="214" t="s">
        <v>19</v>
      </c>
      <c r="N229" s="215" t="s">
        <v>40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270</v>
      </c>
      <c r="AT229" s="218" t="s">
        <v>135</v>
      </c>
      <c r="AU229" s="218" t="s">
        <v>79</v>
      </c>
      <c r="AY229" s="20" t="s">
        <v>132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77</v>
      </c>
      <c r="BK229" s="219">
        <f>ROUND(I229*H229,2)</f>
        <v>0</v>
      </c>
      <c r="BL229" s="20" t="s">
        <v>270</v>
      </c>
      <c r="BM229" s="218" t="s">
        <v>1152</v>
      </c>
    </row>
    <row r="230" s="2" customFormat="1">
      <c r="A230" s="41"/>
      <c r="B230" s="42"/>
      <c r="C230" s="43"/>
      <c r="D230" s="220" t="s">
        <v>142</v>
      </c>
      <c r="E230" s="43"/>
      <c r="F230" s="221" t="s">
        <v>1153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142</v>
      </c>
      <c r="AU230" s="20" t="s">
        <v>79</v>
      </c>
    </row>
    <row r="231" s="2" customFormat="1">
      <c r="A231" s="41"/>
      <c r="B231" s="42"/>
      <c r="C231" s="43"/>
      <c r="D231" s="225" t="s">
        <v>144</v>
      </c>
      <c r="E231" s="43"/>
      <c r="F231" s="226" t="s">
        <v>1154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144</v>
      </c>
      <c r="AU231" s="20" t="s">
        <v>79</v>
      </c>
    </row>
    <row r="232" s="2" customFormat="1" ht="16.5" customHeight="1">
      <c r="A232" s="41"/>
      <c r="B232" s="42"/>
      <c r="C232" s="259" t="s">
        <v>478</v>
      </c>
      <c r="D232" s="259" t="s">
        <v>215</v>
      </c>
      <c r="E232" s="260" t="s">
        <v>1155</v>
      </c>
      <c r="F232" s="261" t="s">
        <v>1156</v>
      </c>
      <c r="G232" s="262" t="s">
        <v>412</v>
      </c>
      <c r="H232" s="263">
        <v>28</v>
      </c>
      <c r="I232" s="264"/>
      <c r="J232" s="265">
        <f>ROUND(I232*H232,2)</f>
        <v>0</v>
      </c>
      <c r="K232" s="261" t="s">
        <v>139</v>
      </c>
      <c r="L232" s="266"/>
      <c r="M232" s="267" t="s">
        <v>19</v>
      </c>
      <c r="N232" s="268" t="s">
        <v>40</v>
      </c>
      <c r="O232" s="87"/>
      <c r="P232" s="216">
        <f>O232*H232</f>
        <v>0</v>
      </c>
      <c r="Q232" s="216">
        <v>6.9999999999999994E-05</v>
      </c>
      <c r="R232" s="216">
        <f>Q232*H232</f>
        <v>0.0019599999999999999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392</v>
      </c>
      <c r="AT232" s="218" t="s">
        <v>215</v>
      </c>
      <c r="AU232" s="218" t="s">
        <v>79</v>
      </c>
      <c r="AY232" s="20" t="s">
        <v>132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77</v>
      </c>
      <c r="BK232" s="219">
        <f>ROUND(I232*H232,2)</f>
        <v>0</v>
      </c>
      <c r="BL232" s="20" t="s">
        <v>270</v>
      </c>
      <c r="BM232" s="218" t="s">
        <v>1157</v>
      </c>
    </row>
    <row r="233" s="2" customFormat="1">
      <c r="A233" s="41"/>
      <c r="B233" s="42"/>
      <c r="C233" s="43"/>
      <c r="D233" s="220" t="s">
        <v>142</v>
      </c>
      <c r="E233" s="43"/>
      <c r="F233" s="221" t="s">
        <v>1156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142</v>
      </c>
      <c r="AU233" s="20" t="s">
        <v>79</v>
      </c>
    </row>
    <row r="234" s="13" customFormat="1">
      <c r="A234" s="13"/>
      <c r="B234" s="227"/>
      <c r="C234" s="228"/>
      <c r="D234" s="220" t="s">
        <v>146</v>
      </c>
      <c r="E234" s="229" t="s">
        <v>19</v>
      </c>
      <c r="F234" s="230" t="s">
        <v>368</v>
      </c>
      <c r="G234" s="228"/>
      <c r="H234" s="231">
        <v>28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146</v>
      </c>
      <c r="AU234" s="237" t="s">
        <v>79</v>
      </c>
      <c r="AV234" s="13" t="s">
        <v>79</v>
      </c>
      <c r="AW234" s="13" t="s">
        <v>31</v>
      </c>
      <c r="AX234" s="13" t="s">
        <v>77</v>
      </c>
      <c r="AY234" s="237" t="s">
        <v>132</v>
      </c>
    </row>
    <row r="235" s="2" customFormat="1" ht="16.5" customHeight="1">
      <c r="A235" s="41"/>
      <c r="B235" s="42"/>
      <c r="C235" s="259" t="s">
        <v>484</v>
      </c>
      <c r="D235" s="259" t="s">
        <v>215</v>
      </c>
      <c r="E235" s="260" t="s">
        <v>1158</v>
      </c>
      <c r="F235" s="261" t="s">
        <v>1159</v>
      </c>
      <c r="G235" s="262" t="s">
        <v>412</v>
      </c>
      <c r="H235" s="263">
        <v>1</v>
      </c>
      <c r="I235" s="264"/>
      <c r="J235" s="265">
        <f>ROUND(I235*H235,2)</f>
        <v>0</v>
      </c>
      <c r="K235" s="261" t="s">
        <v>139</v>
      </c>
      <c r="L235" s="266"/>
      <c r="M235" s="267" t="s">
        <v>19</v>
      </c>
      <c r="N235" s="268" t="s">
        <v>40</v>
      </c>
      <c r="O235" s="87"/>
      <c r="P235" s="216">
        <f>O235*H235</f>
        <v>0</v>
      </c>
      <c r="Q235" s="216">
        <v>0.00016000000000000001</v>
      </c>
      <c r="R235" s="216">
        <f>Q235*H235</f>
        <v>0.00016000000000000001</v>
      </c>
      <c r="S235" s="216">
        <v>0</v>
      </c>
      <c r="T235" s="21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8" t="s">
        <v>392</v>
      </c>
      <c r="AT235" s="218" t="s">
        <v>215</v>
      </c>
      <c r="AU235" s="218" t="s">
        <v>79</v>
      </c>
      <c r="AY235" s="20" t="s">
        <v>132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20" t="s">
        <v>77</v>
      </c>
      <c r="BK235" s="219">
        <f>ROUND(I235*H235,2)</f>
        <v>0</v>
      </c>
      <c r="BL235" s="20" t="s">
        <v>270</v>
      </c>
      <c r="BM235" s="218" t="s">
        <v>1160</v>
      </c>
    </row>
    <row r="236" s="2" customFormat="1">
      <c r="A236" s="41"/>
      <c r="B236" s="42"/>
      <c r="C236" s="43"/>
      <c r="D236" s="220" t="s">
        <v>142</v>
      </c>
      <c r="E236" s="43"/>
      <c r="F236" s="221" t="s">
        <v>1159</v>
      </c>
      <c r="G236" s="43"/>
      <c r="H236" s="43"/>
      <c r="I236" s="222"/>
      <c r="J236" s="43"/>
      <c r="K236" s="43"/>
      <c r="L236" s="47"/>
      <c r="M236" s="223"/>
      <c r="N236" s="22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142</v>
      </c>
      <c r="AU236" s="20" t="s">
        <v>79</v>
      </c>
    </row>
    <row r="237" s="2" customFormat="1" ht="21.75" customHeight="1">
      <c r="A237" s="41"/>
      <c r="B237" s="42"/>
      <c r="C237" s="207" t="s">
        <v>490</v>
      </c>
      <c r="D237" s="207" t="s">
        <v>135</v>
      </c>
      <c r="E237" s="208" t="s">
        <v>1161</v>
      </c>
      <c r="F237" s="209" t="s">
        <v>1162</v>
      </c>
      <c r="G237" s="210" t="s">
        <v>412</v>
      </c>
      <c r="H237" s="211">
        <v>1</v>
      </c>
      <c r="I237" s="212"/>
      <c r="J237" s="213">
        <f>ROUND(I237*H237,2)</f>
        <v>0</v>
      </c>
      <c r="K237" s="209" t="s">
        <v>139</v>
      </c>
      <c r="L237" s="47"/>
      <c r="M237" s="214" t="s">
        <v>19</v>
      </c>
      <c r="N237" s="215" t="s">
        <v>40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270</v>
      </c>
      <c r="AT237" s="218" t="s">
        <v>135</v>
      </c>
      <c r="AU237" s="218" t="s">
        <v>79</v>
      </c>
      <c r="AY237" s="20" t="s">
        <v>132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77</v>
      </c>
      <c r="BK237" s="219">
        <f>ROUND(I237*H237,2)</f>
        <v>0</v>
      </c>
      <c r="BL237" s="20" t="s">
        <v>270</v>
      </c>
      <c r="BM237" s="218" t="s">
        <v>1163</v>
      </c>
    </row>
    <row r="238" s="2" customFormat="1">
      <c r="A238" s="41"/>
      <c r="B238" s="42"/>
      <c r="C238" s="43"/>
      <c r="D238" s="220" t="s">
        <v>142</v>
      </c>
      <c r="E238" s="43"/>
      <c r="F238" s="221" t="s">
        <v>1164</v>
      </c>
      <c r="G238" s="43"/>
      <c r="H238" s="43"/>
      <c r="I238" s="222"/>
      <c r="J238" s="43"/>
      <c r="K238" s="43"/>
      <c r="L238" s="47"/>
      <c r="M238" s="223"/>
      <c r="N238" s="22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142</v>
      </c>
      <c r="AU238" s="20" t="s">
        <v>79</v>
      </c>
    </row>
    <row r="239" s="2" customFormat="1">
      <c r="A239" s="41"/>
      <c r="B239" s="42"/>
      <c r="C239" s="43"/>
      <c r="D239" s="225" t="s">
        <v>144</v>
      </c>
      <c r="E239" s="43"/>
      <c r="F239" s="226" t="s">
        <v>1165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144</v>
      </c>
      <c r="AU239" s="20" t="s">
        <v>79</v>
      </c>
    </row>
    <row r="240" s="2" customFormat="1" ht="16.5" customHeight="1">
      <c r="A240" s="41"/>
      <c r="B240" s="42"/>
      <c r="C240" s="259" t="s">
        <v>504</v>
      </c>
      <c r="D240" s="259" t="s">
        <v>215</v>
      </c>
      <c r="E240" s="260" t="s">
        <v>1166</v>
      </c>
      <c r="F240" s="261" t="s">
        <v>1167</v>
      </c>
      <c r="G240" s="262" t="s">
        <v>412</v>
      </c>
      <c r="H240" s="263">
        <v>1</v>
      </c>
      <c r="I240" s="264"/>
      <c r="J240" s="265">
        <f>ROUND(I240*H240,2)</f>
        <v>0</v>
      </c>
      <c r="K240" s="261" t="s">
        <v>139</v>
      </c>
      <c r="L240" s="266"/>
      <c r="M240" s="267" t="s">
        <v>19</v>
      </c>
      <c r="N240" s="268" t="s">
        <v>40</v>
      </c>
      <c r="O240" s="87"/>
      <c r="P240" s="216">
        <f>O240*H240</f>
        <v>0</v>
      </c>
      <c r="Q240" s="216">
        <v>0.00012999999999999999</v>
      </c>
      <c r="R240" s="216">
        <f>Q240*H240</f>
        <v>0.00012999999999999999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392</v>
      </c>
      <c r="AT240" s="218" t="s">
        <v>215</v>
      </c>
      <c r="AU240" s="218" t="s">
        <v>79</v>
      </c>
      <c r="AY240" s="20" t="s">
        <v>132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20" t="s">
        <v>77</v>
      </c>
      <c r="BK240" s="219">
        <f>ROUND(I240*H240,2)</f>
        <v>0</v>
      </c>
      <c r="BL240" s="20" t="s">
        <v>270</v>
      </c>
      <c r="BM240" s="218" t="s">
        <v>1168</v>
      </c>
    </row>
    <row r="241" s="2" customFormat="1">
      <c r="A241" s="41"/>
      <c r="B241" s="42"/>
      <c r="C241" s="43"/>
      <c r="D241" s="220" t="s">
        <v>142</v>
      </c>
      <c r="E241" s="43"/>
      <c r="F241" s="221" t="s">
        <v>1167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142</v>
      </c>
      <c r="AU241" s="20" t="s">
        <v>79</v>
      </c>
    </row>
    <row r="242" s="2" customFormat="1" ht="16.5" customHeight="1">
      <c r="A242" s="41"/>
      <c r="B242" s="42"/>
      <c r="C242" s="207" t="s">
        <v>512</v>
      </c>
      <c r="D242" s="207" t="s">
        <v>135</v>
      </c>
      <c r="E242" s="208" t="s">
        <v>1169</v>
      </c>
      <c r="F242" s="209" t="s">
        <v>1170</v>
      </c>
      <c r="G242" s="210" t="s">
        <v>194</v>
      </c>
      <c r="H242" s="211">
        <v>21</v>
      </c>
      <c r="I242" s="212"/>
      <c r="J242" s="213">
        <f>ROUND(I242*H242,2)</f>
        <v>0</v>
      </c>
      <c r="K242" s="209" t="s">
        <v>139</v>
      </c>
      <c r="L242" s="47"/>
      <c r="M242" s="214" t="s">
        <v>19</v>
      </c>
      <c r="N242" s="215" t="s">
        <v>40</v>
      </c>
      <c r="O242" s="87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270</v>
      </c>
      <c r="AT242" s="218" t="s">
        <v>135</v>
      </c>
      <c r="AU242" s="218" t="s">
        <v>79</v>
      </c>
      <c r="AY242" s="20" t="s">
        <v>132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77</v>
      </c>
      <c r="BK242" s="219">
        <f>ROUND(I242*H242,2)</f>
        <v>0</v>
      </c>
      <c r="BL242" s="20" t="s">
        <v>270</v>
      </c>
      <c r="BM242" s="218" t="s">
        <v>1171</v>
      </c>
    </row>
    <row r="243" s="2" customFormat="1">
      <c r="A243" s="41"/>
      <c r="B243" s="42"/>
      <c r="C243" s="43"/>
      <c r="D243" s="220" t="s">
        <v>142</v>
      </c>
      <c r="E243" s="43"/>
      <c r="F243" s="221" t="s">
        <v>1172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142</v>
      </c>
      <c r="AU243" s="20" t="s">
        <v>79</v>
      </c>
    </row>
    <row r="244" s="2" customFormat="1">
      <c r="A244" s="41"/>
      <c r="B244" s="42"/>
      <c r="C244" s="43"/>
      <c r="D244" s="225" t="s">
        <v>144</v>
      </c>
      <c r="E244" s="43"/>
      <c r="F244" s="226" t="s">
        <v>1173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144</v>
      </c>
      <c r="AU244" s="20" t="s">
        <v>79</v>
      </c>
    </row>
    <row r="245" s="13" customFormat="1">
      <c r="A245" s="13"/>
      <c r="B245" s="227"/>
      <c r="C245" s="228"/>
      <c r="D245" s="220" t="s">
        <v>146</v>
      </c>
      <c r="E245" s="229" t="s">
        <v>19</v>
      </c>
      <c r="F245" s="230" t="s">
        <v>7</v>
      </c>
      <c r="G245" s="228"/>
      <c r="H245" s="231">
        <v>21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146</v>
      </c>
      <c r="AU245" s="237" t="s">
        <v>79</v>
      </c>
      <c r="AV245" s="13" t="s">
        <v>79</v>
      </c>
      <c r="AW245" s="13" t="s">
        <v>31</v>
      </c>
      <c r="AX245" s="13" t="s">
        <v>77</v>
      </c>
      <c r="AY245" s="237" t="s">
        <v>132</v>
      </c>
    </row>
    <row r="246" s="2" customFormat="1" ht="16.5" customHeight="1">
      <c r="A246" s="41"/>
      <c r="B246" s="42"/>
      <c r="C246" s="207" t="s">
        <v>517</v>
      </c>
      <c r="D246" s="207" t="s">
        <v>135</v>
      </c>
      <c r="E246" s="208" t="s">
        <v>1174</v>
      </c>
      <c r="F246" s="209" t="s">
        <v>1175</v>
      </c>
      <c r="G246" s="210" t="s">
        <v>194</v>
      </c>
      <c r="H246" s="211">
        <v>7</v>
      </c>
      <c r="I246" s="212"/>
      <c r="J246" s="213">
        <f>ROUND(I246*H246,2)</f>
        <v>0</v>
      </c>
      <c r="K246" s="209" t="s">
        <v>139</v>
      </c>
      <c r="L246" s="47"/>
      <c r="M246" s="214" t="s">
        <v>19</v>
      </c>
      <c r="N246" s="215" t="s">
        <v>40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270</v>
      </c>
      <c r="AT246" s="218" t="s">
        <v>135</v>
      </c>
      <c r="AU246" s="218" t="s">
        <v>79</v>
      </c>
      <c r="AY246" s="20" t="s">
        <v>132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77</v>
      </c>
      <c r="BK246" s="219">
        <f>ROUND(I246*H246,2)</f>
        <v>0</v>
      </c>
      <c r="BL246" s="20" t="s">
        <v>270</v>
      </c>
      <c r="BM246" s="218" t="s">
        <v>1176</v>
      </c>
    </row>
    <row r="247" s="2" customFormat="1">
      <c r="A247" s="41"/>
      <c r="B247" s="42"/>
      <c r="C247" s="43"/>
      <c r="D247" s="220" t="s">
        <v>142</v>
      </c>
      <c r="E247" s="43"/>
      <c r="F247" s="221" t="s">
        <v>1177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142</v>
      </c>
      <c r="AU247" s="20" t="s">
        <v>79</v>
      </c>
    </row>
    <row r="248" s="2" customFormat="1">
      <c r="A248" s="41"/>
      <c r="B248" s="42"/>
      <c r="C248" s="43"/>
      <c r="D248" s="225" t="s">
        <v>144</v>
      </c>
      <c r="E248" s="43"/>
      <c r="F248" s="226" t="s">
        <v>1178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144</v>
      </c>
      <c r="AU248" s="20" t="s">
        <v>79</v>
      </c>
    </row>
    <row r="249" s="13" customFormat="1">
      <c r="A249" s="13"/>
      <c r="B249" s="227"/>
      <c r="C249" s="228"/>
      <c r="D249" s="220" t="s">
        <v>146</v>
      </c>
      <c r="E249" s="229" t="s">
        <v>19</v>
      </c>
      <c r="F249" s="230" t="s">
        <v>205</v>
      </c>
      <c r="G249" s="228"/>
      <c r="H249" s="231">
        <v>7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146</v>
      </c>
      <c r="AU249" s="237" t="s">
        <v>79</v>
      </c>
      <c r="AV249" s="13" t="s">
        <v>79</v>
      </c>
      <c r="AW249" s="13" t="s">
        <v>31</v>
      </c>
      <c r="AX249" s="13" t="s">
        <v>77</v>
      </c>
      <c r="AY249" s="237" t="s">
        <v>132</v>
      </c>
    </row>
    <row r="250" s="2" customFormat="1" ht="16.5" customHeight="1">
      <c r="A250" s="41"/>
      <c r="B250" s="42"/>
      <c r="C250" s="207" t="s">
        <v>524</v>
      </c>
      <c r="D250" s="207" t="s">
        <v>135</v>
      </c>
      <c r="E250" s="208" t="s">
        <v>1179</v>
      </c>
      <c r="F250" s="209" t="s">
        <v>1180</v>
      </c>
      <c r="G250" s="210" t="s">
        <v>194</v>
      </c>
      <c r="H250" s="211">
        <v>109</v>
      </c>
      <c r="I250" s="212"/>
      <c r="J250" s="213">
        <f>ROUND(I250*H250,2)</f>
        <v>0</v>
      </c>
      <c r="K250" s="209" t="s">
        <v>139</v>
      </c>
      <c r="L250" s="47"/>
      <c r="M250" s="214" t="s">
        <v>19</v>
      </c>
      <c r="N250" s="215" t="s">
        <v>40</v>
      </c>
      <c r="O250" s="87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270</v>
      </c>
      <c r="AT250" s="218" t="s">
        <v>135</v>
      </c>
      <c r="AU250" s="218" t="s">
        <v>79</v>
      </c>
      <c r="AY250" s="20" t="s">
        <v>132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77</v>
      </c>
      <c r="BK250" s="219">
        <f>ROUND(I250*H250,2)</f>
        <v>0</v>
      </c>
      <c r="BL250" s="20" t="s">
        <v>270</v>
      </c>
      <c r="BM250" s="218" t="s">
        <v>1181</v>
      </c>
    </row>
    <row r="251" s="2" customFormat="1">
      <c r="A251" s="41"/>
      <c r="B251" s="42"/>
      <c r="C251" s="43"/>
      <c r="D251" s="220" t="s">
        <v>142</v>
      </c>
      <c r="E251" s="43"/>
      <c r="F251" s="221" t="s">
        <v>1182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142</v>
      </c>
      <c r="AU251" s="20" t="s">
        <v>79</v>
      </c>
    </row>
    <row r="252" s="2" customFormat="1">
      <c r="A252" s="41"/>
      <c r="B252" s="42"/>
      <c r="C252" s="43"/>
      <c r="D252" s="225" t="s">
        <v>144</v>
      </c>
      <c r="E252" s="43"/>
      <c r="F252" s="226" t="s">
        <v>1183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144</v>
      </c>
      <c r="AU252" s="20" t="s">
        <v>79</v>
      </c>
    </row>
    <row r="253" s="13" customFormat="1">
      <c r="A253" s="13"/>
      <c r="B253" s="227"/>
      <c r="C253" s="228"/>
      <c r="D253" s="220" t="s">
        <v>146</v>
      </c>
      <c r="E253" s="229" t="s">
        <v>19</v>
      </c>
      <c r="F253" s="230" t="s">
        <v>1184</v>
      </c>
      <c r="G253" s="228"/>
      <c r="H253" s="231">
        <v>109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146</v>
      </c>
      <c r="AU253" s="237" t="s">
        <v>79</v>
      </c>
      <c r="AV253" s="13" t="s">
        <v>79</v>
      </c>
      <c r="AW253" s="13" t="s">
        <v>31</v>
      </c>
      <c r="AX253" s="13" t="s">
        <v>77</v>
      </c>
      <c r="AY253" s="237" t="s">
        <v>132</v>
      </c>
    </row>
    <row r="254" s="2" customFormat="1" ht="16.5" customHeight="1">
      <c r="A254" s="41"/>
      <c r="B254" s="42"/>
      <c r="C254" s="207" t="s">
        <v>532</v>
      </c>
      <c r="D254" s="207" t="s">
        <v>135</v>
      </c>
      <c r="E254" s="208" t="s">
        <v>1185</v>
      </c>
      <c r="F254" s="209" t="s">
        <v>1186</v>
      </c>
      <c r="G254" s="210" t="s">
        <v>412</v>
      </c>
      <c r="H254" s="211">
        <v>52</v>
      </c>
      <c r="I254" s="212"/>
      <c r="J254" s="213">
        <f>ROUND(I254*H254,2)</f>
        <v>0</v>
      </c>
      <c r="K254" s="209" t="s">
        <v>139</v>
      </c>
      <c r="L254" s="47"/>
      <c r="M254" s="214" t="s">
        <v>19</v>
      </c>
      <c r="N254" s="215" t="s">
        <v>40</v>
      </c>
      <c r="O254" s="87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270</v>
      </c>
      <c r="AT254" s="218" t="s">
        <v>135</v>
      </c>
      <c r="AU254" s="218" t="s">
        <v>79</v>
      </c>
      <c r="AY254" s="20" t="s">
        <v>132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77</v>
      </c>
      <c r="BK254" s="219">
        <f>ROUND(I254*H254,2)</f>
        <v>0</v>
      </c>
      <c r="BL254" s="20" t="s">
        <v>270</v>
      </c>
      <c r="BM254" s="218" t="s">
        <v>1187</v>
      </c>
    </row>
    <row r="255" s="2" customFormat="1">
      <c r="A255" s="41"/>
      <c r="B255" s="42"/>
      <c r="C255" s="43"/>
      <c r="D255" s="220" t="s">
        <v>142</v>
      </c>
      <c r="E255" s="43"/>
      <c r="F255" s="221" t="s">
        <v>1188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142</v>
      </c>
      <c r="AU255" s="20" t="s">
        <v>79</v>
      </c>
    </row>
    <row r="256" s="2" customFormat="1">
      <c r="A256" s="41"/>
      <c r="B256" s="42"/>
      <c r="C256" s="43"/>
      <c r="D256" s="225" t="s">
        <v>144</v>
      </c>
      <c r="E256" s="43"/>
      <c r="F256" s="226" t="s">
        <v>1189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144</v>
      </c>
      <c r="AU256" s="20" t="s">
        <v>79</v>
      </c>
    </row>
    <row r="257" s="13" customFormat="1">
      <c r="A257" s="13"/>
      <c r="B257" s="227"/>
      <c r="C257" s="228"/>
      <c r="D257" s="220" t="s">
        <v>146</v>
      </c>
      <c r="E257" s="229" t="s">
        <v>19</v>
      </c>
      <c r="F257" s="230" t="s">
        <v>1190</v>
      </c>
      <c r="G257" s="228"/>
      <c r="H257" s="231">
        <v>52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146</v>
      </c>
      <c r="AU257" s="237" t="s">
        <v>79</v>
      </c>
      <c r="AV257" s="13" t="s">
        <v>79</v>
      </c>
      <c r="AW257" s="13" t="s">
        <v>31</v>
      </c>
      <c r="AX257" s="13" t="s">
        <v>77</v>
      </c>
      <c r="AY257" s="237" t="s">
        <v>132</v>
      </c>
    </row>
    <row r="258" s="2" customFormat="1" ht="16.5" customHeight="1">
      <c r="A258" s="41"/>
      <c r="B258" s="42"/>
      <c r="C258" s="207" t="s">
        <v>539</v>
      </c>
      <c r="D258" s="207" t="s">
        <v>135</v>
      </c>
      <c r="E258" s="208" t="s">
        <v>1191</v>
      </c>
      <c r="F258" s="209" t="s">
        <v>1192</v>
      </c>
      <c r="G258" s="210" t="s">
        <v>412</v>
      </c>
      <c r="H258" s="211">
        <v>31</v>
      </c>
      <c r="I258" s="212"/>
      <c r="J258" s="213">
        <f>ROUND(I258*H258,2)</f>
        <v>0</v>
      </c>
      <c r="K258" s="209" t="s">
        <v>139</v>
      </c>
      <c r="L258" s="47"/>
      <c r="M258" s="214" t="s">
        <v>19</v>
      </c>
      <c r="N258" s="215" t="s">
        <v>40</v>
      </c>
      <c r="O258" s="87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270</v>
      </c>
      <c r="AT258" s="218" t="s">
        <v>135</v>
      </c>
      <c r="AU258" s="218" t="s">
        <v>79</v>
      </c>
      <c r="AY258" s="20" t="s">
        <v>132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77</v>
      </c>
      <c r="BK258" s="219">
        <f>ROUND(I258*H258,2)</f>
        <v>0</v>
      </c>
      <c r="BL258" s="20" t="s">
        <v>270</v>
      </c>
      <c r="BM258" s="218" t="s">
        <v>1193</v>
      </c>
    </row>
    <row r="259" s="2" customFormat="1">
      <c r="A259" s="41"/>
      <c r="B259" s="42"/>
      <c r="C259" s="43"/>
      <c r="D259" s="220" t="s">
        <v>142</v>
      </c>
      <c r="E259" s="43"/>
      <c r="F259" s="221" t="s">
        <v>1194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142</v>
      </c>
      <c r="AU259" s="20" t="s">
        <v>79</v>
      </c>
    </row>
    <row r="260" s="2" customFormat="1">
      <c r="A260" s="41"/>
      <c r="B260" s="42"/>
      <c r="C260" s="43"/>
      <c r="D260" s="225" t="s">
        <v>144</v>
      </c>
      <c r="E260" s="43"/>
      <c r="F260" s="226" t="s">
        <v>1195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144</v>
      </c>
      <c r="AU260" s="20" t="s">
        <v>79</v>
      </c>
    </row>
    <row r="261" s="13" customFormat="1">
      <c r="A261" s="13"/>
      <c r="B261" s="227"/>
      <c r="C261" s="228"/>
      <c r="D261" s="220" t="s">
        <v>146</v>
      </c>
      <c r="E261" s="229" t="s">
        <v>19</v>
      </c>
      <c r="F261" s="230" t="s">
        <v>1196</v>
      </c>
      <c r="G261" s="228"/>
      <c r="H261" s="231">
        <v>31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146</v>
      </c>
      <c r="AU261" s="237" t="s">
        <v>79</v>
      </c>
      <c r="AV261" s="13" t="s">
        <v>79</v>
      </c>
      <c r="AW261" s="13" t="s">
        <v>31</v>
      </c>
      <c r="AX261" s="13" t="s">
        <v>77</v>
      </c>
      <c r="AY261" s="237" t="s">
        <v>132</v>
      </c>
    </row>
    <row r="262" s="2" customFormat="1" ht="16.5" customHeight="1">
      <c r="A262" s="41"/>
      <c r="B262" s="42"/>
      <c r="C262" s="207" t="s">
        <v>546</v>
      </c>
      <c r="D262" s="207" t="s">
        <v>135</v>
      </c>
      <c r="E262" s="208" t="s">
        <v>1197</v>
      </c>
      <c r="F262" s="209" t="s">
        <v>1198</v>
      </c>
      <c r="G262" s="210" t="s">
        <v>412</v>
      </c>
      <c r="H262" s="211">
        <v>4</v>
      </c>
      <c r="I262" s="212"/>
      <c r="J262" s="213">
        <f>ROUND(I262*H262,2)</f>
        <v>0</v>
      </c>
      <c r="K262" s="209" t="s">
        <v>139</v>
      </c>
      <c r="L262" s="47"/>
      <c r="M262" s="214" t="s">
        <v>19</v>
      </c>
      <c r="N262" s="215" t="s">
        <v>40</v>
      </c>
      <c r="O262" s="87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270</v>
      </c>
      <c r="AT262" s="218" t="s">
        <v>135</v>
      </c>
      <c r="AU262" s="218" t="s">
        <v>79</v>
      </c>
      <c r="AY262" s="20" t="s">
        <v>132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77</v>
      </c>
      <c r="BK262" s="219">
        <f>ROUND(I262*H262,2)</f>
        <v>0</v>
      </c>
      <c r="BL262" s="20" t="s">
        <v>270</v>
      </c>
      <c r="BM262" s="218" t="s">
        <v>1199</v>
      </c>
    </row>
    <row r="263" s="2" customFormat="1">
      <c r="A263" s="41"/>
      <c r="B263" s="42"/>
      <c r="C263" s="43"/>
      <c r="D263" s="220" t="s">
        <v>142</v>
      </c>
      <c r="E263" s="43"/>
      <c r="F263" s="221" t="s">
        <v>1200</v>
      </c>
      <c r="G263" s="43"/>
      <c r="H263" s="43"/>
      <c r="I263" s="222"/>
      <c r="J263" s="43"/>
      <c r="K263" s="43"/>
      <c r="L263" s="47"/>
      <c r="M263" s="223"/>
      <c r="N263" s="22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142</v>
      </c>
      <c r="AU263" s="20" t="s">
        <v>79</v>
      </c>
    </row>
    <row r="264" s="2" customFormat="1">
      <c r="A264" s="41"/>
      <c r="B264" s="42"/>
      <c r="C264" s="43"/>
      <c r="D264" s="225" t="s">
        <v>144</v>
      </c>
      <c r="E264" s="43"/>
      <c r="F264" s="226" t="s">
        <v>1201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79</v>
      </c>
    </row>
    <row r="265" s="13" customFormat="1">
      <c r="A265" s="13"/>
      <c r="B265" s="227"/>
      <c r="C265" s="228"/>
      <c r="D265" s="220" t="s">
        <v>146</v>
      </c>
      <c r="E265" s="229" t="s">
        <v>19</v>
      </c>
      <c r="F265" s="230" t="s">
        <v>140</v>
      </c>
      <c r="G265" s="228"/>
      <c r="H265" s="231">
        <v>4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146</v>
      </c>
      <c r="AU265" s="237" t="s">
        <v>79</v>
      </c>
      <c r="AV265" s="13" t="s">
        <v>79</v>
      </c>
      <c r="AW265" s="13" t="s">
        <v>31</v>
      </c>
      <c r="AX265" s="13" t="s">
        <v>77</v>
      </c>
      <c r="AY265" s="237" t="s">
        <v>132</v>
      </c>
    </row>
    <row r="266" s="2" customFormat="1" ht="16.5" customHeight="1">
      <c r="A266" s="41"/>
      <c r="B266" s="42"/>
      <c r="C266" s="207" t="s">
        <v>552</v>
      </c>
      <c r="D266" s="207" t="s">
        <v>135</v>
      </c>
      <c r="E266" s="208" t="s">
        <v>1202</v>
      </c>
      <c r="F266" s="209" t="s">
        <v>1203</v>
      </c>
      <c r="G266" s="210" t="s">
        <v>412</v>
      </c>
      <c r="H266" s="211">
        <v>5</v>
      </c>
      <c r="I266" s="212"/>
      <c r="J266" s="213">
        <f>ROUND(I266*H266,2)</f>
        <v>0</v>
      </c>
      <c r="K266" s="209" t="s">
        <v>139</v>
      </c>
      <c r="L266" s="47"/>
      <c r="M266" s="214" t="s">
        <v>19</v>
      </c>
      <c r="N266" s="215" t="s">
        <v>40</v>
      </c>
      <c r="O266" s="87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270</v>
      </c>
      <c r="AT266" s="218" t="s">
        <v>135</v>
      </c>
      <c r="AU266" s="218" t="s">
        <v>79</v>
      </c>
      <c r="AY266" s="20" t="s">
        <v>132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77</v>
      </c>
      <c r="BK266" s="219">
        <f>ROUND(I266*H266,2)</f>
        <v>0</v>
      </c>
      <c r="BL266" s="20" t="s">
        <v>270</v>
      </c>
      <c r="BM266" s="218" t="s">
        <v>1204</v>
      </c>
    </row>
    <row r="267" s="2" customFormat="1">
      <c r="A267" s="41"/>
      <c r="B267" s="42"/>
      <c r="C267" s="43"/>
      <c r="D267" s="220" t="s">
        <v>142</v>
      </c>
      <c r="E267" s="43"/>
      <c r="F267" s="221" t="s">
        <v>1205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142</v>
      </c>
      <c r="AU267" s="20" t="s">
        <v>79</v>
      </c>
    </row>
    <row r="268" s="2" customFormat="1">
      <c r="A268" s="41"/>
      <c r="B268" s="42"/>
      <c r="C268" s="43"/>
      <c r="D268" s="225" t="s">
        <v>144</v>
      </c>
      <c r="E268" s="43"/>
      <c r="F268" s="226" t="s">
        <v>1206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144</v>
      </c>
      <c r="AU268" s="20" t="s">
        <v>79</v>
      </c>
    </row>
    <row r="269" s="13" customFormat="1">
      <c r="A269" s="13"/>
      <c r="B269" s="227"/>
      <c r="C269" s="228"/>
      <c r="D269" s="220" t="s">
        <v>146</v>
      </c>
      <c r="E269" s="229" t="s">
        <v>19</v>
      </c>
      <c r="F269" s="230" t="s">
        <v>185</v>
      </c>
      <c r="G269" s="228"/>
      <c r="H269" s="231">
        <v>5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146</v>
      </c>
      <c r="AU269" s="237" t="s">
        <v>79</v>
      </c>
      <c r="AV269" s="13" t="s">
        <v>79</v>
      </c>
      <c r="AW269" s="13" t="s">
        <v>31</v>
      </c>
      <c r="AX269" s="13" t="s">
        <v>77</v>
      </c>
      <c r="AY269" s="237" t="s">
        <v>132</v>
      </c>
    </row>
    <row r="270" s="2" customFormat="1" ht="16.5" customHeight="1">
      <c r="A270" s="41"/>
      <c r="B270" s="42"/>
      <c r="C270" s="207" t="s">
        <v>559</v>
      </c>
      <c r="D270" s="207" t="s">
        <v>135</v>
      </c>
      <c r="E270" s="208" t="s">
        <v>1207</v>
      </c>
      <c r="F270" s="209" t="s">
        <v>1208</v>
      </c>
      <c r="G270" s="210" t="s">
        <v>412</v>
      </c>
      <c r="H270" s="211">
        <v>12</v>
      </c>
      <c r="I270" s="212"/>
      <c r="J270" s="213">
        <f>ROUND(I270*H270,2)</f>
        <v>0</v>
      </c>
      <c r="K270" s="209" t="s">
        <v>139</v>
      </c>
      <c r="L270" s="47"/>
      <c r="M270" s="214" t="s">
        <v>19</v>
      </c>
      <c r="N270" s="215" t="s">
        <v>40</v>
      </c>
      <c r="O270" s="87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270</v>
      </c>
      <c r="AT270" s="218" t="s">
        <v>135</v>
      </c>
      <c r="AU270" s="218" t="s">
        <v>79</v>
      </c>
      <c r="AY270" s="20" t="s">
        <v>132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77</v>
      </c>
      <c r="BK270" s="219">
        <f>ROUND(I270*H270,2)</f>
        <v>0</v>
      </c>
      <c r="BL270" s="20" t="s">
        <v>270</v>
      </c>
      <c r="BM270" s="218" t="s">
        <v>1209</v>
      </c>
    </row>
    <row r="271" s="2" customFormat="1">
      <c r="A271" s="41"/>
      <c r="B271" s="42"/>
      <c r="C271" s="43"/>
      <c r="D271" s="220" t="s">
        <v>142</v>
      </c>
      <c r="E271" s="43"/>
      <c r="F271" s="221" t="s">
        <v>1210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142</v>
      </c>
      <c r="AU271" s="20" t="s">
        <v>79</v>
      </c>
    </row>
    <row r="272" s="2" customFormat="1">
      <c r="A272" s="41"/>
      <c r="B272" s="42"/>
      <c r="C272" s="43"/>
      <c r="D272" s="225" t="s">
        <v>144</v>
      </c>
      <c r="E272" s="43"/>
      <c r="F272" s="226" t="s">
        <v>1211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144</v>
      </c>
      <c r="AU272" s="20" t="s">
        <v>79</v>
      </c>
    </row>
    <row r="273" s="13" customFormat="1">
      <c r="A273" s="13"/>
      <c r="B273" s="227"/>
      <c r="C273" s="228"/>
      <c r="D273" s="220" t="s">
        <v>146</v>
      </c>
      <c r="E273" s="229" t="s">
        <v>19</v>
      </c>
      <c r="F273" s="230" t="s">
        <v>246</v>
      </c>
      <c r="G273" s="228"/>
      <c r="H273" s="231">
        <v>12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146</v>
      </c>
      <c r="AU273" s="237" t="s">
        <v>79</v>
      </c>
      <c r="AV273" s="13" t="s">
        <v>79</v>
      </c>
      <c r="AW273" s="13" t="s">
        <v>31</v>
      </c>
      <c r="AX273" s="13" t="s">
        <v>77</v>
      </c>
      <c r="AY273" s="237" t="s">
        <v>132</v>
      </c>
    </row>
    <row r="274" s="2" customFormat="1" ht="21.75" customHeight="1">
      <c r="A274" s="41"/>
      <c r="B274" s="42"/>
      <c r="C274" s="207" t="s">
        <v>574</v>
      </c>
      <c r="D274" s="207" t="s">
        <v>135</v>
      </c>
      <c r="E274" s="208" t="s">
        <v>1212</v>
      </c>
      <c r="F274" s="209" t="s">
        <v>1213</v>
      </c>
      <c r="G274" s="210" t="s">
        <v>412</v>
      </c>
      <c r="H274" s="211">
        <v>1</v>
      </c>
      <c r="I274" s="212"/>
      <c r="J274" s="213">
        <f>ROUND(I274*H274,2)</f>
        <v>0</v>
      </c>
      <c r="K274" s="209" t="s">
        <v>139</v>
      </c>
      <c r="L274" s="47"/>
      <c r="M274" s="214" t="s">
        <v>19</v>
      </c>
      <c r="N274" s="215" t="s">
        <v>40</v>
      </c>
      <c r="O274" s="87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270</v>
      </c>
      <c r="AT274" s="218" t="s">
        <v>135</v>
      </c>
      <c r="AU274" s="218" t="s">
        <v>79</v>
      </c>
      <c r="AY274" s="20" t="s">
        <v>132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77</v>
      </c>
      <c r="BK274" s="219">
        <f>ROUND(I274*H274,2)</f>
        <v>0</v>
      </c>
      <c r="BL274" s="20" t="s">
        <v>270</v>
      </c>
      <c r="BM274" s="218" t="s">
        <v>1214</v>
      </c>
    </row>
    <row r="275" s="2" customFormat="1">
      <c r="A275" s="41"/>
      <c r="B275" s="42"/>
      <c r="C275" s="43"/>
      <c r="D275" s="220" t="s">
        <v>142</v>
      </c>
      <c r="E275" s="43"/>
      <c r="F275" s="221" t="s">
        <v>1215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142</v>
      </c>
      <c r="AU275" s="20" t="s">
        <v>79</v>
      </c>
    </row>
    <row r="276" s="2" customFormat="1">
      <c r="A276" s="41"/>
      <c r="B276" s="42"/>
      <c r="C276" s="43"/>
      <c r="D276" s="225" t="s">
        <v>144</v>
      </c>
      <c r="E276" s="43"/>
      <c r="F276" s="226" t="s">
        <v>1216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144</v>
      </c>
      <c r="AU276" s="20" t="s">
        <v>79</v>
      </c>
    </row>
    <row r="277" s="2" customFormat="1" ht="16.5" customHeight="1">
      <c r="A277" s="41"/>
      <c r="B277" s="42"/>
      <c r="C277" s="259" t="s">
        <v>582</v>
      </c>
      <c r="D277" s="259" t="s">
        <v>215</v>
      </c>
      <c r="E277" s="260" t="s">
        <v>1217</v>
      </c>
      <c r="F277" s="261" t="s">
        <v>1218</v>
      </c>
      <c r="G277" s="262" t="s">
        <v>1219</v>
      </c>
      <c r="H277" s="263">
        <v>22</v>
      </c>
      <c r="I277" s="264"/>
      <c r="J277" s="265">
        <f>ROUND(I277*H277,2)</f>
        <v>0</v>
      </c>
      <c r="K277" s="261" t="s">
        <v>139</v>
      </c>
      <c r="L277" s="266"/>
      <c r="M277" s="267" t="s">
        <v>19</v>
      </c>
      <c r="N277" s="268" t="s">
        <v>40</v>
      </c>
      <c r="O277" s="87"/>
      <c r="P277" s="216">
        <f>O277*H277</f>
        <v>0</v>
      </c>
      <c r="Q277" s="216">
        <v>0.001</v>
      </c>
      <c r="R277" s="216">
        <f>Q277*H277</f>
        <v>0.021999999999999999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392</v>
      </c>
      <c r="AT277" s="218" t="s">
        <v>215</v>
      </c>
      <c r="AU277" s="218" t="s">
        <v>79</v>
      </c>
      <c r="AY277" s="20" t="s">
        <v>132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20" t="s">
        <v>77</v>
      </c>
      <c r="BK277" s="219">
        <f>ROUND(I277*H277,2)</f>
        <v>0</v>
      </c>
      <c r="BL277" s="20" t="s">
        <v>270</v>
      </c>
      <c r="BM277" s="218" t="s">
        <v>1220</v>
      </c>
    </row>
    <row r="278" s="2" customFormat="1">
      <c r="A278" s="41"/>
      <c r="B278" s="42"/>
      <c r="C278" s="43"/>
      <c r="D278" s="220" t="s">
        <v>142</v>
      </c>
      <c r="E278" s="43"/>
      <c r="F278" s="221" t="s">
        <v>1218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142</v>
      </c>
      <c r="AU278" s="20" t="s">
        <v>79</v>
      </c>
    </row>
    <row r="279" s="13" customFormat="1">
      <c r="A279" s="13"/>
      <c r="B279" s="227"/>
      <c r="C279" s="228"/>
      <c r="D279" s="220" t="s">
        <v>146</v>
      </c>
      <c r="E279" s="229" t="s">
        <v>19</v>
      </c>
      <c r="F279" s="230" t="s">
        <v>324</v>
      </c>
      <c r="G279" s="228"/>
      <c r="H279" s="231">
        <v>22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146</v>
      </c>
      <c r="AU279" s="237" t="s">
        <v>79</v>
      </c>
      <c r="AV279" s="13" t="s">
        <v>79</v>
      </c>
      <c r="AW279" s="13" t="s">
        <v>31</v>
      </c>
      <c r="AX279" s="13" t="s">
        <v>77</v>
      </c>
      <c r="AY279" s="237" t="s">
        <v>132</v>
      </c>
    </row>
    <row r="280" s="2" customFormat="1" ht="16.5" customHeight="1">
      <c r="A280" s="41"/>
      <c r="B280" s="42"/>
      <c r="C280" s="259" t="s">
        <v>587</v>
      </c>
      <c r="D280" s="259" t="s">
        <v>215</v>
      </c>
      <c r="E280" s="260" t="s">
        <v>1221</v>
      </c>
      <c r="F280" s="261" t="s">
        <v>1222</v>
      </c>
      <c r="G280" s="262" t="s">
        <v>1219</v>
      </c>
      <c r="H280" s="263">
        <v>4</v>
      </c>
      <c r="I280" s="264"/>
      <c r="J280" s="265">
        <f>ROUND(I280*H280,2)</f>
        <v>0</v>
      </c>
      <c r="K280" s="261" t="s">
        <v>139</v>
      </c>
      <c r="L280" s="266"/>
      <c r="M280" s="267" t="s">
        <v>19</v>
      </c>
      <c r="N280" s="268" t="s">
        <v>40</v>
      </c>
      <c r="O280" s="87"/>
      <c r="P280" s="216">
        <f>O280*H280</f>
        <v>0</v>
      </c>
      <c r="Q280" s="216">
        <v>0.001</v>
      </c>
      <c r="R280" s="216">
        <f>Q280*H280</f>
        <v>0.0040000000000000001</v>
      </c>
      <c r="S280" s="216">
        <v>0</v>
      </c>
      <c r="T280" s="21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392</v>
      </c>
      <c r="AT280" s="218" t="s">
        <v>215</v>
      </c>
      <c r="AU280" s="218" t="s">
        <v>79</v>
      </c>
      <c r="AY280" s="20" t="s">
        <v>132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20" t="s">
        <v>77</v>
      </c>
      <c r="BK280" s="219">
        <f>ROUND(I280*H280,2)</f>
        <v>0</v>
      </c>
      <c r="BL280" s="20" t="s">
        <v>270</v>
      </c>
      <c r="BM280" s="218" t="s">
        <v>1223</v>
      </c>
    </row>
    <row r="281" s="2" customFormat="1">
      <c r="A281" s="41"/>
      <c r="B281" s="42"/>
      <c r="C281" s="43"/>
      <c r="D281" s="220" t="s">
        <v>142</v>
      </c>
      <c r="E281" s="43"/>
      <c r="F281" s="221" t="s">
        <v>1222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142</v>
      </c>
      <c r="AU281" s="20" t="s">
        <v>79</v>
      </c>
    </row>
    <row r="282" s="13" customFormat="1">
      <c r="A282" s="13"/>
      <c r="B282" s="227"/>
      <c r="C282" s="228"/>
      <c r="D282" s="220" t="s">
        <v>146</v>
      </c>
      <c r="E282" s="229" t="s">
        <v>19</v>
      </c>
      <c r="F282" s="230" t="s">
        <v>140</v>
      </c>
      <c r="G282" s="228"/>
      <c r="H282" s="231">
        <v>4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146</v>
      </c>
      <c r="AU282" s="237" t="s">
        <v>79</v>
      </c>
      <c r="AV282" s="13" t="s">
        <v>79</v>
      </c>
      <c r="AW282" s="13" t="s">
        <v>31</v>
      </c>
      <c r="AX282" s="13" t="s">
        <v>77</v>
      </c>
      <c r="AY282" s="237" t="s">
        <v>132</v>
      </c>
    </row>
    <row r="283" s="2" customFormat="1" ht="16.5" customHeight="1">
      <c r="A283" s="41"/>
      <c r="B283" s="42"/>
      <c r="C283" s="259" t="s">
        <v>595</v>
      </c>
      <c r="D283" s="259" t="s">
        <v>215</v>
      </c>
      <c r="E283" s="260" t="s">
        <v>1224</v>
      </c>
      <c r="F283" s="261" t="s">
        <v>1225</v>
      </c>
      <c r="G283" s="262" t="s">
        <v>1219</v>
      </c>
      <c r="H283" s="263">
        <v>14.800000000000001</v>
      </c>
      <c r="I283" s="264"/>
      <c r="J283" s="265">
        <f>ROUND(I283*H283,2)</f>
        <v>0</v>
      </c>
      <c r="K283" s="261" t="s">
        <v>139</v>
      </c>
      <c r="L283" s="266"/>
      <c r="M283" s="267" t="s">
        <v>19</v>
      </c>
      <c r="N283" s="268" t="s">
        <v>40</v>
      </c>
      <c r="O283" s="87"/>
      <c r="P283" s="216">
        <f>O283*H283</f>
        <v>0</v>
      </c>
      <c r="Q283" s="216">
        <v>0.001</v>
      </c>
      <c r="R283" s="216">
        <f>Q283*H283</f>
        <v>0.014800000000000001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392</v>
      </c>
      <c r="AT283" s="218" t="s">
        <v>215</v>
      </c>
      <c r="AU283" s="218" t="s">
        <v>79</v>
      </c>
      <c r="AY283" s="20" t="s">
        <v>132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77</v>
      </c>
      <c r="BK283" s="219">
        <f>ROUND(I283*H283,2)</f>
        <v>0</v>
      </c>
      <c r="BL283" s="20" t="s">
        <v>270</v>
      </c>
      <c r="BM283" s="218" t="s">
        <v>1226</v>
      </c>
    </row>
    <row r="284" s="2" customFormat="1">
      <c r="A284" s="41"/>
      <c r="B284" s="42"/>
      <c r="C284" s="43"/>
      <c r="D284" s="220" t="s">
        <v>142</v>
      </c>
      <c r="E284" s="43"/>
      <c r="F284" s="221" t="s">
        <v>1225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142</v>
      </c>
      <c r="AU284" s="20" t="s">
        <v>79</v>
      </c>
    </row>
    <row r="285" s="13" customFormat="1">
      <c r="A285" s="13"/>
      <c r="B285" s="227"/>
      <c r="C285" s="228"/>
      <c r="D285" s="220" t="s">
        <v>146</v>
      </c>
      <c r="E285" s="229" t="s">
        <v>19</v>
      </c>
      <c r="F285" s="230" t="s">
        <v>1227</v>
      </c>
      <c r="G285" s="228"/>
      <c r="H285" s="231">
        <v>14.800000000000001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146</v>
      </c>
      <c r="AU285" s="237" t="s">
        <v>79</v>
      </c>
      <c r="AV285" s="13" t="s">
        <v>79</v>
      </c>
      <c r="AW285" s="13" t="s">
        <v>31</v>
      </c>
      <c r="AX285" s="13" t="s">
        <v>77</v>
      </c>
      <c r="AY285" s="237" t="s">
        <v>132</v>
      </c>
    </row>
    <row r="286" s="2" customFormat="1" ht="16.5" customHeight="1">
      <c r="A286" s="41"/>
      <c r="B286" s="42"/>
      <c r="C286" s="259" t="s">
        <v>602</v>
      </c>
      <c r="D286" s="259" t="s">
        <v>215</v>
      </c>
      <c r="E286" s="260" t="s">
        <v>1228</v>
      </c>
      <c r="F286" s="261" t="s">
        <v>1229</v>
      </c>
      <c r="G286" s="262" t="s">
        <v>412</v>
      </c>
      <c r="H286" s="263">
        <v>5</v>
      </c>
      <c r="I286" s="264"/>
      <c r="J286" s="265">
        <f>ROUND(I286*H286,2)</f>
        <v>0</v>
      </c>
      <c r="K286" s="261" t="s">
        <v>139</v>
      </c>
      <c r="L286" s="266"/>
      <c r="M286" s="267" t="s">
        <v>19</v>
      </c>
      <c r="N286" s="268" t="s">
        <v>40</v>
      </c>
      <c r="O286" s="87"/>
      <c r="P286" s="216">
        <f>O286*H286</f>
        <v>0</v>
      </c>
      <c r="Q286" s="216">
        <v>0.0068999999999999999</v>
      </c>
      <c r="R286" s="216">
        <f>Q286*H286</f>
        <v>0.034500000000000003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392</v>
      </c>
      <c r="AT286" s="218" t="s">
        <v>215</v>
      </c>
      <c r="AU286" s="218" t="s">
        <v>79</v>
      </c>
      <c r="AY286" s="20" t="s">
        <v>132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77</v>
      </c>
      <c r="BK286" s="219">
        <f>ROUND(I286*H286,2)</f>
        <v>0</v>
      </c>
      <c r="BL286" s="20" t="s">
        <v>270</v>
      </c>
      <c r="BM286" s="218" t="s">
        <v>1230</v>
      </c>
    </row>
    <row r="287" s="2" customFormat="1">
      <c r="A287" s="41"/>
      <c r="B287" s="42"/>
      <c r="C287" s="43"/>
      <c r="D287" s="220" t="s">
        <v>142</v>
      </c>
      <c r="E287" s="43"/>
      <c r="F287" s="221" t="s">
        <v>1229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142</v>
      </c>
      <c r="AU287" s="20" t="s">
        <v>79</v>
      </c>
    </row>
    <row r="288" s="2" customFormat="1" ht="16.5" customHeight="1">
      <c r="A288" s="41"/>
      <c r="B288" s="42"/>
      <c r="C288" s="259" t="s">
        <v>609</v>
      </c>
      <c r="D288" s="259" t="s">
        <v>215</v>
      </c>
      <c r="E288" s="260" t="s">
        <v>1231</v>
      </c>
      <c r="F288" s="261" t="s">
        <v>1232</v>
      </c>
      <c r="G288" s="262" t="s">
        <v>412</v>
      </c>
      <c r="H288" s="263">
        <v>12</v>
      </c>
      <c r="I288" s="264"/>
      <c r="J288" s="265">
        <f>ROUND(I288*H288,2)</f>
        <v>0</v>
      </c>
      <c r="K288" s="261" t="s">
        <v>139</v>
      </c>
      <c r="L288" s="266"/>
      <c r="M288" s="267" t="s">
        <v>19</v>
      </c>
      <c r="N288" s="268" t="s">
        <v>40</v>
      </c>
      <c r="O288" s="87"/>
      <c r="P288" s="216">
        <f>O288*H288</f>
        <v>0</v>
      </c>
      <c r="Q288" s="216">
        <v>0.0039199999999999999</v>
      </c>
      <c r="R288" s="216">
        <f>Q288*H288</f>
        <v>0.047039999999999998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392</v>
      </c>
      <c r="AT288" s="218" t="s">
        <v>215</v>
      </c>
      <c r="AU288" s="218" t="s">
        <v>79</v>
      </c>
      <c r="AY288" s="20" t="s">
        <v>132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77</v>
      </c>
      <c r="BK288" s="219">
        <f>ROUND(I288*H288,2)</f>
        <v>0</v>
      </c>
      <c r="BL288" s="20" t="s">
        <v>270</v>
      </c>
      <c r="BM288" s="218" t="s">
        <v>1233</v>
      </c>
    </row>
    <row r="289" s="2" customFormat="1">
      <c r="A289" s="41"/>
      <c r="B289" s="42"/>
      <c r="C289" s="43"/>
      <c r="D289" s="220" t="s">
        <v>142</v>
      </c>
      <c r="E289" s="43"/>
      <c r="F289" s="221" t="s">
        <v>1232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142</v>
      </c>
      <c r="AU289" s="20" t="s">
        <v>79</v>
      </c>
    </row>
    <row r="290" s="2" customFormat="1" ht="16.5" customHeight="1">
      <c r="A290" s="41"/>
      <c r="B290" s="42"/>
      <c r="C290" s="259" t="s">
        <v>616</v>
      </c>
      <c r="D290" s="259" t="s">
        <v>215</v>
      </c>
      <c r="E290" s="260" t="s">
        <v>1234</v>
      </c>
      <c r="F290" s="261" t="s">
        <v>1235</v>
      </c>
      <c r="G290" s="262" t="s">
        <v>412</v>
      </c>
      <c r="H290" s="263">
        <v>22</v>
      </c>
      <c r="I290" s="264"/>
      <c r="J290" s="265">
        <f>ROUND(I290*H290,2)</f>
        <v>0</v>
      </c>
      <c r="K290" s="261" t="s">
        <v>139</v>
      </c>
      <c r="L290" s="266"/>
      <c r="M290" s="267" t="s">
        <v>19</v>
      </c>
      <c r="N290" s="268" t="s">
        <v>40</v>
      </c>
      <c r="O290" s="87"/>
      <c r="P290" s="216">
        <f>O290*H290</f>
        <v>0</v>
      </c>
      <c r="Q290" s="216">
        <v>0.00013999999999999999</v>
      </c>
      <c r="R290" s="216">
        <f>Q290*H290</f>
        <v>0.0030799999999999998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392</v>
      </c>
      <c r="AT290" s="218" t="s">
        <v>215</v>
      </c>
      <c r="AU290" s="218" t="s">
        <v>79</v>
      </c>
      <c r="AY290" s="20" t="s">
        <v>132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77</v>
      </c>
      <c r="BK290" s="219">
        <f>ROUND(I290*H290,2)</f>
        <v>0</v>
      </c>
      <c r="BL290" s="20" t="s">
        <v>270</v>
      </c>
      <c r="BM290" s="218" t="s">
        <v>1236</v>
      </c>
    </row>
    <row r="291" s="2" customFormat="1">
      <c r="A291" s="41"/>
      <c r="B291" s="42"/>
      <c r="C291" s="43"/>
      <c r="D291" s="220" t="s">
        <v>142</v>
      </c>
      <c r="E291" s="43"/>
      <c r="F291" s="221" t="s">
        <v>1235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142</v>
      </c>
      <c r="AU291" s="20" t="s">
        <v>79</v>
      </c>
    </row>
    <row r="292" s="13" customFormat="1">
      <c r="A292" s="13"/>
      <c r="B292" s="227"/>
      <c r="C292" s="228"/>
      <c r="D292" s="220" t="s">
        <v>146</v>
      </c>
      <c r="E292" s="229" t="s">
        <v>19</v>
      </c>
      <c r="F292" s="230" t="s">
        <v>324</v>
      </c>
      <c r="G292" s="228"/>
      <c r="H292" s="231">
        <v>22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146</v>
      </c>
      <c r="AU292" s="237" t="s">
        <v>79</v>
      </c>
      <c r="AV292" s="13" t="s">
        <v>79</v>
      </c>
      <c r="AW292" s="13" t="s">
        <v>31</v>
      </c>
      <c r="AX292" s="13" t="s">
        <v>77</v>
      </c>
      <c r="AY292" s="237" t="s">
        <v>132</v>
      </c>
    </row>
    <row r="293" s="2" customFormat="1" ht="16.5" customHeight="1">
      <c r="A293" s="41"/>
      <c r="B293" s="42"/>
      <c r="C293" s="259" t="s">
        <v>162</v>
      </c>
      <c r="D293" s="259" t="s">
        <v>215</v>
      </c>
      <c r="E293" s="260" t="s">
        <v>1237</v>
      </c>
      <c r="F293" s="261" t="s">
        <v>1238</v>
      </c>
      <c r="G293" s="262" t="s">
        <v>412</v>
      </c>
      <c r="H293" s="263">
        <v>46</v>
      </c>
      <c r="I293" s="264"/>
      <c r="J293" s="265">
        <f>ROUND(I293*H293,2)</f>
        <v>0</v>
      </c>
      <c r="K293" s="261" t="s">
        <v>139</v>
      </c>
      <c r="L293" s="266"/>
      <c r="M293" s="267" t="s">
        <v>19</v>
      </c>
      <c r="N293" s="268" t="s">
        <v>40</v>
      </c>
      <c r="O293" s="87"/>
      <c r="P293" s="216">
        <f>O293*H293</f>
        <v>0</v>
      </c>
      <c r="Q293" s="216">
        <v>0.00021000000000000001</v>
      </c>
      <c r="R293" s="216">
        <f>Q293*H293</f>
        <v>0.0096600000000000002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392</v>
      </c>
      <c r="AT293" s="218" t="s">
        <v>215</v>
      </c>
      <c r="AU293" s="218" t="s">
        <v>79</v>
      </c>
      <c r="AY293" s="20" t="s">
        <v>132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77</v>
      </c>
      <c r="BK293" s="219">
        <f>ROUND(I293*H293,2)</f>
        <v>0</v>
      </c>
      <c r="BL293" s="20" t="s">
        <v>270</v>
      </c>
      <c r="BM293" s="218" t="s">
        <v>1239</v>
      </c>
    </row>
    <row r="294" s="2" customFormat="1">
      <c r="A294" s="41"/>
      <c r="B294" s="42"/>
      <c r="C294" s="43"/>
      <c r="D294" s="220" t="s">
        <v>142</v>
      </c>
      <c r="E294" s="43"/>
      <c r="F294" s="221" t="s">
        <v>1238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142</v>
      </c>
      <c r="AU294" s="20" t="s">
        <v>79</v>
      </c>
    </row>
    <row r="295" s="13" customFormat="1">
      <c r="A295" s="13"/>
      <c r="B295" s="227"/>
      <c r="C295" s="228"/>
      <c r="D295" s="220" t="s">
        <v>146</v>
      </c>
      <c r="E295" s="229" t="s">
        <v>19</v>
      </c>
      <c r="F295" s="230" t="s">
        <v>512</v>
      </c>
      <c r="G295" s="228"/>
      <c r="H295" s="231">
        <v>46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146</v>
      </c>
      <c r="AU295" s="237" t="s">
        <v>79</v>
      </c>
      <c r="AV295" s="13" t="s">
        <v>79</v>
      </c>
      <c r="AW295" s="13" t="s">
        <v>31</v>
      </c>
      <c r="AX295" s="13" t="s">
        <v>77</v>
      </c>
      <c r="AY295" s="237" t="s">
        <v>132</v>
      </c>
    </row>
    <row r="296" s="2" customFormat="1" ht="16.5" customHeight="1">
      <c r="A296" s="41"/>
      <c r="B296" s="42"/>
      <c r="C296" s="259" t="s">
        <v>227</v>
      </c>
      <c r="D296" s="259" t="s">
        <v>215</v>
      </c>
      <c r="E296" s="260" t="s">
        <v>1240</v>
      </c>
      <c r="F296" s="261" t="s">
        <v>1241</v>
      </c>
      <c r="G296" s="262" t="s">
        <v>412</v>
      </c>
      <c r="H296" s="263">
        <v>30</v>
      </c>
      <c r="I296" s="264"/>
      <c r="J296" s="265">
        <f>ROUND(I296*H296,2)</f>
        <v>0</v>
      </c>
      <c r="K296" s="261" t="s">
        <v>139</v>
      </c>
      <c r="L296" s="266"/>
      <c r="M296" s="267" t="s">
        <v>19</v>
      </c>
      <c r="N296" s="268" t="s">
        <v>40</v>
      </c>
      <c r="O296" s="87"/>
      <c r="P296" s="216">
        <f>O296*H296</f>
        <v>0</v>
      </c>
      <c r="Q296" s="216">
        <v>0.00025000000000000001</v>
      </c>
      <c r="R296" s="216">
        <f>Q296*H296</f>
        <v>0.0074999999999999997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392</v>
      </c>
      <c r="AT296" s="218" t="s">
        <v>215</v>
      </c>
      <c r="AU296" s="218" t="s">
        <v>79</v>
      </c>
      <c r="AY296" s="20" t="s">
        <v>132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20" t="s">
        <v>77</v>
      </c>
      <c r="BK296" s="219">
        <f>ROUND(I296*H296,2)</f>
        <v>0</v>
      </c>
      <c r="BL296" s="20" t="s">
        <v>270</v>
      </c>
      <c r="BM296" s="218" t="s">
        <v>1242</v>
      </c>
    </row>
    <row r="297" s="2" customFormat="1">
      <c r="A297" s="41"/>
      <c r="B297" s="42"/>
      <c r="C297" s="43"/>
      <c r="D297" s="220" t="s">
        <v>142</v>
      </c>
      <c r="E297" s="43"/>
      <c r="F297" s="221" t="s">
        <v>1241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142</v>
      </c>
      <c r="AU297" s="20" t="s">
        <v>79</v>
      </c>
    </row>
    <row r="298" s="13" customFormat="1">
      <c r="A298" s="13"/>
      <c r="B298" s="227"/>
      <c r="C298" s="228"/>
      <c r="D298" s="220" t="s">
        <v>146</v>
      </c>
      <c r="E298" s="229" t="s">
        <v>19</v>
      </c>
      <c r="F298" s="230" t="s">
        <v>383</v>
      </c>
      <c r="G298" s="228"/>
      <c r="H298" s="231">
        <v>30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146</v>
      </c>
      <c r="AU298" s="237" t="s">
        <v>79</v>
      </c>
      <c r="AV298" s="13" t="s">
        <v>79</v>
      </c>
      <c r="AW298" s="13" t="s">
        <v>31</v>
      </c>
      <c r="AX298" s="13" t="s">
        <v>77</v>
      </c>
      <c r="AY298" s="237" t="s">
        <v>132</v>
      </c>
    </row>
    <row r="299" s="2" customFormat="1" ht="16.5" customHeight="1">
      <c r="A299" s="41"/>
      <c r="B299" s="42"/>
      <c r="C299" s="259" t="s">
        <v>634</v>
      </c>
      <c r="D299" s="259" t="s">
        <v>215</v>
      </c>
      <c r="E299" s="260" t="s">
        <v>1243</v>
      </c>
      <c r="F299" s="261" t="s">
        <v>1244</v>
      </c>
      <c r="G299" s="262" t="s">
        <v>412</v>
      </c>
      <c r="H299" s="263">
        <v>5</v>
      </c>
      <c r="I299" s="264"/>
      <c r="J299" s="265">
        <f>ROUND(I299*H299,2)</f>
        <v>0</v>
      </c>
      <c r="K299" s="261" t="s">
        <v>139</v>
      </c>
      <c r="L299" s="266"/>
      <c r="M299" s="267" t="s">
        <v>19</v>
      </c>
      <c r="N299" s="268" t="s">
        <v>40</v>
      </c>
      <c r="O299" s="87"/>
      <c r="P299" s="216">
        <f>O299*H299</f>
        <v>0</v>
      </c>
      <c r="Q299" s="216">
        <v>0.00025000000000000001</v>
      </c>
      <c r="R299" s="216">
        <f>Q299*H299</f>
        <v>0.00125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392</v>
      </c>
      <c r="AT299" s="218" t="s">
        <v>215</v>
      </c>
      <c r="AU299" s="218" t="s">
        <v>79</v>
      </c>
      <c r="AY299" s="20" t="s">
        <v>132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77</v>
      </c>
      <c r="BK299" s="219">
        <f>ROUND(I299*H299,2)</f>
        <v>0</v>
      </c>
      <c r="BL299" s="20" t="s">
        <v>270</v>
      </c>
      <c r="BM299" s="218" t="s">
        <v>1245</v>
      </c>
    </row>
    <row r="300" s="2" customFormat="1">
      <c r="A300" s="41"/>
      <c r="B300" s="42"/>
      <c r="C300" s="43"/>
      <c r="D300" s="220" t="s">
        <v>142</v>
      </c>
      <c r="E300" s="43"/>
      <c r="F300" s="221" t="s">
        <v>1244</v>
      </c>
      <c r="G300" s="43"/>
      <c r="H300" s="43"/>
      <c r="I300" s="222"/>
      <c r="J300" s="43"/>
      <c r="K300" s="43"/>
      <c r="L300" s="47"/>
      <c r="M300" s="223"/>
      <c r="N300" s="22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142</v>
      </c>
      <c r="AU300" s="20" t="s">
        <v>79</v>
      </c>
    </row>
    <row r="301" s="13" customFormat="1">
      <c r="A301" s="13"/>
      <c r="B301" s="227"/>
      <c r="C301" s="228"/>
      <c r="D301" s="220" t="s">
        <v>146</v>
      </c>
      <c r="E301" s="229" t="s">
        <v>19</v>
      </c>
      <c r="F301" s="230" t="s">
        <v>185</v>
      </c>
      <c r="G301" s="228"/>
      <c r="H301" s="231">
        <v>5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146</v>
      </c>
      <c r="AU301" s="237" t="s">
        <v>79</v>
      </c>
      <c r="AV301" s="13" t="s">
        <v>79</v>
      </c>
      <c r="AW301" s="13" t="s">
        <v>31</v>
      </c>
      <c r="AX301" s="13" t="s">
        <v>77</v>
      </c>
      <c r="AY301" s="237" t="s">
        <v>132</v>
      </c>
    </row>
    <row r="302" s="2" customFormat="1" ht="16.5" customHeight="1">
      <c r="A302" s="41"/>
      <c r="B302" s="42"/>
      <c r="C302" s="259" t="s">
        <v>640</v>
      </c>
      <c r="D302" s="259" t="s">
        <v>215</v>
      </c>
      <c r="E302" s="260" t="s">
        <v>1246</v>
      </c>
      <c r="F302" s="261" t="s">
        <v>1247</v>
      </c>
      <c r="G302" s="262" t="s">
        <v>412</v>
      </c>
      <c r="H302" s="263">
        <v>12</v>
      </c>
      <c r="I302" s="264"/>
      <c r="J302" s="265">
        <f>ROUND(I302*H302,2)</f>
        <v>0</v>
      </c>
      <c r="K302" s="261" t="s">
        <v>139</v>
      </c>
      <c r="L302" s="266"/>
      <c r="M302" s="267" t="s">
        <v>19</v>
      </c>
      <c r="N302" s="268" t="s">
        <v>40</v>
      </c>
      <c r="O302" s="87"/>
      <c r="P302" s="216">
        <f>O302*H302</f>
        <v>0</v>
      </c>
      <c r="Q302" s="216">
        <v>0.00016000000000000001</v>
      </c>
      <c r="R302" s="216">
        <f>Q302*H302</f>
        <v>0.0019200000000000003</v>
      </c>
      <c r="S302" s="216">
        <v>0</v>
      </c>
      <c r="T302" s="217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8" t="s">
        <v>392</v>
      </c>
      <c r="AT302" s="218" t="s">
        <v>215</v>
      </c>
      <c r="AU302" s="218" t="s">
        <v>79</v>
      </c>
      <c r="AY302" s="20" t="s">
        <v>132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20" t="s">
        <v>77</v>
      </c>
      <c r="BK302" s="219">
        <f>ROUND(I302*H302,2)</f>
        <v>0</v>
      </c>
      <c r="BL302" s="20" t="s">
        <v>270</v>
      </c>
      <c r="BM302" s="218" t="s">
        <v>1248</v>
      </c>
    </row>
    <row r="303" s="2" customFormat="1">
      <c r="A303" s="41"/>
      <c r="B303" s="42"/>
      <c r="C303" s="43"/>
      <c r="D303" s="220" t="s">
        <v>142</v>
      </c>
      <c r="E303" s="43"/>
      <c r="F303" s="221" t="s">
        <v>1247</v>
      </c>
      <c r="G303" s="43"/>
      <c r="H303" s="43"/>
      <c r="I303" s="222"/>
      <c r="J303" s="43"/>
      <c r="K303" s="43"/>
      <c r="L303" s="47"/>
      <c r="M303" s="223"/>
      <c r="N303" s="22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142</v>
      </c>
      <c r="AU303" s="20" t="s">
        <v>79</v>
      </c>
    </row>
    <row r="304" s="13" customFormat="1">
      <c r="A304" s="13"/>
      <c r="B304" s="227"/>
      <c r="C304" s="228"/>
      <c r="D304" s="220" t="s">
        <v>146</v>
      </c>
      <c r="E304" s="229" t="s">
        <v>19</v>
      </c>
      <c r="F304" s="230" t="s">
        <v>246</v>
      </c>
      <c r="G304" s="228"/>
      <c r="H304" s="231">
        <v>12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146</v>
      </c>
      <c r="AU304" s="237" t="s">
        <v>79</v>
      </c>
      <c r="AV304" s="13" t="s">
        <v>79</v>
      </c>
      <c r="AW304" s="13" t="s">
        <v>31</v>
      </c>
      <c r="AX304" s="13" t="s">
        <v>77</v>
      </c>
      <c r="AY304" s="237" t="s">
        <v>132</v>
      </c>
    </row>
    <row r="305" s="2" customFormat="1" ht="16.5" customHeight="1">
      <c r="A305" s="41"/>
      <c r="B305" s="42"/>
      <c r="C305" s="259" t="s">
        <v>647</v>
      </c>
      <c r="D305" s="259" t="s">
        <v>215</v>
      </c>
      <c r="E305" s="260" t="s">
        <v>1249</v>
      </c>
      <c r="F305" s="261" t="s">
        <v>1250</v>
      </c>
      <c r="G305" s="262" t="s">
        <v>412</v>
      </c>
      <c r="H305" s="263">
        <v>4</v>
      </c>
      <c r="I305" s="264"/>
      <c r="J305" s="265">
        <f>ROUND(I305*H305,2)</f>
        <v>0</v>
      </c>
      <c r="K305" s="261" t="s">
        <v>139</v>
      </c>
      <c r="L305" s="266"/>
      <c r="M305" s="267" t="s">
        <v>19</v>
      </c>
      <c r="N305" s="268" t="s">
        <v>40</v>
      </c>
      <c r="O305" s="87"/>
      <c r="P305" s="216">
        <f>O305*H305</f>
        <v>0</v>
      </c>
      <c r="Q305" s="216">
        <v>0.00016000000000000001</v>
      </c>
      <c r="R305" s="216">
        <f>Q305*H305</f>
        <v>0.00064000000000000005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392</v>
      </c>
      <c r="AT305" s="218" t="s">
        <v>215</v>
      </c>
      <c r="AU305" s="218" t="s">
        <v>79</v>
      </c>
      <c r="AY305" s="20" t="s">
        <v>132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77</v>
      </c>
      <c r="BK305" s="219">
        <f>ROUND(I305*H305,2)</f>
        <v>0</v>
      </c>
      <c r="BL305" s="20" t="s">
        <v>270</v>
      </c>
      <c r="BM305" s="218" t="s">
        <v>1251</v>
      </c>
    </row>
    <row r="306" s="2" customFormat="1">
      <c r="A306" s="41"/>
      <c r="B306" s="42"/>
      <c r="C306" s="43"/>
      <c r="D306" s="220" t="s">
        <v>142</v>
      </c>
      <c r="E306" s="43"/>
      <c r="F306" s="221" t="s">
        <v>1250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142</v>
      </c>
      <c r="AU306" s="20" t="s">
        <v>79</v>
      </c>
    </row>
    <row r="307" s="13" customFormat="1">
      <c r="A307" s="13"/>
      <c r="B307" s="227"/>
      <c r="C307" s="228"/>
      <c r="D307" s="220" t="s">
        <v>146</v>
      </c>
      <c r="E307" s="229" t="s">
        <v>19</v>
      </c>
      <c r="F307" s="230" t="s">
        <v>140</v>
      </c>
      <c r="G307" s="228"/>
      <c r="H307" s="231">
        <v>4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146</v>
      </c>
      <c r="AU307" s="237" t="s">
        <v>79</v>
      </c>
      <c r="AV307" s="13" t="s">
        <v>79</v>
      </c>
      <c r="AW307" s="13" t="s">
        <v>31</v>
      </c>
      <c r="AX307" s="13" t="s">
        <v>77</v>
      </c>
      <c r="AY307" s="237" t="s">
        <v>132</v>
      </c>
    </row>
    <row r="308" s="2" customFormat="1" ht="16.5" customHeight="1">
      <c r="A308" s="41"/>
      <c r="B308" s="42"/>
      <c r="C308" s="259" t="s">
        <v>653</v>
      </c>
      <c r="D308" s="259" t="s">
        <v>215</v>
      </c>
      <c r="E308" s="260" t="s">
        <v>1252</v>
      </c>
      <c r="F308" s="261" t="s">
        <v>1253</v>
      </c>
      <c r="G308" s="262" t="s">
        <v>412</v>
      </c>
      <c r="H308" s="263">
        <v>26</v>
      </c>
      <c r="I308" s="264"/>
      <c r="J308" s="265">
        <f>ROUND(I308*H308,2)</f>
        <v>0</v>
      </c>
      <c r="K308" s="261" t="s">
        <v>139</v>
      </c>
      <c r="L308" s="266"/>
      <c r="M308" s="267" t="s">
        <v>19</v>
      </c>
      <c r="N308" s="268" t="s">
        <v>40</v>
      </c>
      <c r="O308" s="87"/>
      <c r="P308" s="216">
        <f>O308*H308</f>
        <v>0</v>
      </c>
      <c r="Q308" s="216">
        <v>0.00012</v>
      </c>
      <c r="R308" s="216">
        <f>Q308*H308</f>
        <v>0.0031199999999999999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392</v>
      </c>
      <c r="AT308" s="218" t="s">
        <v>215</v>
      </c>
      <c r="AU308" s="218" t="s">
        <v>79</v>
      </c>
      <c r="AY308" s="20" t="s">
        <v>132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77</v>
      </c>
      <c r="BK308" s="219">
        <f>ROUND(I308*H308,2)</f>
        <v>0</v>
      </c>
      <c r="BL308" s="20" t="s">
        <v>270</v>
      </c>
      <c r="BM308" s="218" t="s">
        <v>1254</v>
      </c>
    </row>
    <row r="309" s="2" customFormat="1">
      <c r="A309" s="41"/>
      <c r="B309" s="42"/>
      <c r="C309" s="43"/>
      <c r="D309" s="220" t="s">
        <v>142</v>
      </c>
      <c r="E309" s="43"/>
      <c r="F309" s="221" t="s">
        <v>1253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142</v>
      </c>
      <c r="AU309" s="20" t="s">
        <v>79</v>
      </c>
    </row>
    <row r="310" s="2" customFormat="1" ht="16.5" customHeight="1">
      <c r="A310" s="41"/>
      <c r="B310" s="42"/>
      <c r="C310" s="259" t="s">
        <v>660</v>
      </c>
      <c r="D310" s="259" t="s">
        <v>215</v>
      </c>
      <c r="E310" s="260" t="s">
        <v>1255</v>
      </c>
      <c r="F310" s="261" t="s">
        <v>1256</v>
      </c>
      <c r="G310" s="262" t="s">
        <v>412</v>
      </c>
      <c r="H310" s="263">
        <v>6</v>
      </c>
      <c r="I310" s="264"/>
      <c r="J310" s="265">
        <f>ROUND(I310*H310,2)</f>
        <v>0</v>
      </c>
      <c r="K310" s="261" t="s">
        <v>139</v>
      </c>
      <c r="L310" s="266"/>
      <c r="M310" s="267" t="s">
        <v>19</v>
      </c>
      <c r="N310" s="268" t="s">
        <v>40</v>
      </c>
      <c r="O310" s="87"/>
      <c r="P310" s="216">
        <f>O310*H310</f>
        <v>0</v>
      </c>
      <c r="Q310" s="216">
        <v>0.00019000000000000001</v>
      </c>
      <c r="R310" s="216">
        <f>Q310*H310</f>
        <v>0.00114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392</v>
      </c>
      <c r="AT310" s="218" t="s">
        <v>215</v>
      </c>
      <c r="AU310" s="218" t="s">
        <v>79</v>
      </c>
      <c r="AY310" s="20" t="s">
        <v>132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77</v>
      </c>
      <c r="BK310" s="219">
        <f>ROUND(I310*H310,2)</f>
        <v>0</v>
      </c>
      <c r="BL310" s="20" t="s">
        <v>270</v>
      </c>
      <c r="BM310" s="218" t="s">
        <v>1257</v>
      </c>
    </row>
    <row r="311" s="2" customFormat="1">
      <c r="A311" s="41"/>
      <c r="B311" s="42"/>
      <c r="C311" s="43"/>
      <c r="D311" s="220" t="s">
        <v>142</v>
      </c>
      <c r="E311" s="43"/>
      <c r="F311" s="221" t="s">
        <v>1256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142</v>
      </c>
      <c r="AU311" s="20" t="s">
        <v>79</v>
      </c>
    </row>
    <row r="312" s="2" customFormat="1" ht="16.5" customHeight="1">
      <c r="A312" s="41"/>
      <c r="B312" s="42"/>
      <c r="C312" s="259" t="s">
        <v>665</v>
      </c>
      <c r="D312" s="259" t="s">
        <v>215</v>
      </c>
      <c r="E312" s="260" t="s">
        <v>1258</v>
      </c>
      <c r="F312" s="261" t="s">
        <v>1259</v>
      </c>
      <c r="G312" s="262" t="s">
        <v>412</v>
      </c>
      <c r="H312" s="263">
        <v>4</v>
      </c>
      <c r="I312" s="264"/>
      <c r="J312" s="265">
        <f>ROUND(I312*H312,2)</f>
        <v>0</v>
      </c>
      <c r="K312" s="261" t="s">
        <v>139</v>
      </c>
      <c r="L312" s="266"/>
      <c r="M312" s="267" t="s">
        <v>19</v>
      </c>
      <c r="N312" s="268" t="s">
        <v>40</v>
      </c>
      <c r="O312" s="87"/>
      <c r="P312" s="216">
        <f>O312*H312</f>
        <v>0</v>
      </c>
      <c r="Q312" s="216">
        <v>0.00024000000000000001</v>
      </c>
      <c r="R312" s="216">
        <f>Q312*H312</f>
        <v>0.00096000000000000002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392</v>
      </c>
      <c r="AT312" s="218" t="s">
        <v>215</v>
      </c>
      <c r="AU312" s="218" t="s">
        <v>79</v>
      </c>
      <c r="AY312" s="20" t="s">
        <v>132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77</v>
      </c>
      <c r="BK312" s="219">
        <f>ROUND(I312*H312,2)</f>
        <v>0</v>
      </c>
      <c r="BL312" s="20" t="s">
        <v>270</v>
      </c>
      <c r="BM312" s="218" t="s">
        <v>1260</v>
      </c>
    </row>
    <row r="313" s="2" customFormat="1">
      <c r="A313" s="41"/>
      <c r="B313" s="42"/>
      <c r="C313" s="43"/>
      <c r="D313" s="220" t="s">
        <v>142</v>
      </c>
      <c r="E313" s="43"/>
      <c r="F313" s="221" t="s">
        <v>1259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142</v>
      </c>
      <c r="AU313" s="20" t="s">
        <v>79</v>
      </c>
    </row>
    <row r="314" s="2" customFormat="1" ht="16.5" customHeight="1">
      <c r="A314" s="41"/>
      <c r="B314" s="42"/>
      <c r="C314" s="259" t="s">
        <v>670</v>
      </c>
      <c r="D314" s="259" t="s">
        <v>215</v>
      </c>
      <c r="E314" s="260" t="s">
        <v>1261</v>
      </c>
      <c r="F314" s="261" t="s">
        <v>1262</v>
      </c>
      <c r="G314" s="262" t="s">
        <v>412</v>
      </c>
      <c r="H314" s="263">
        <v>14</v>
      </c>
      <c r="I314" s="264"/>
      <c r="J314" s="265">
        <f>ROUND(I314*H314,2)</f>
        <v>0</v>
      </c>
      <c r="K314" s="261" t="s">
        <v>139</v>
      </c>
      <c r="L314" s="266"/>
      <c r="M314" s="267" t="s">
        <v>19</v>
      </c>
      <c r="N314" s="268" t="s">
        <v>40</v>
      </c>
      <c r="O314" s="87"/>
      <c r="P314" s="216">
        <f>O314*H314</f>
        <v>0</v>
      </c>
      <c r="Q314" s="216">
        <v>0.00012999999999999999</v>
      </c>
      <c r="R314" s="216">
        <f>Q314*H314</f>
        <v>0.0018199999999999998</v>
      </c>
      <c r="S314" s="216">
        <v>0</v>
      </c>
      <c r="T314" s="217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8" t="s">
        <v>392</v>
      </c>
      <c r="AT314" s="218" t="s">
        <v>215</v>
      </c>
      <c r="AU314" s="218" t="s">
        <v>79</v>
      </c>
      <c r="AY314" s="20" t="s">
        <v>132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20" t="s">
        <v>77</v>
      </c>
      <c r="BK314" s="219">
        <f>ROUND(I314*H314,2)</f>
        <v>0</v>
      </c>
      <c r="BL314" s="20" t="s">
        <v>270</v>
      </c>
      <c r="BM314" s="218" t="s">
        <v>1263</v>
      </c>
    </row>
    <row r="315" s="2" customFormat="1">
      <c r="A315" s="41"/>
      <c r="B315" s="42"/>
      <c r="C315" s="43"/>
      <c r="D315" s="220" t="s">
        <v>142</v>
      </c>
      <c r="E315" s="43"/>
      <c r="F315" s="221" t="s">
        <v>1262</v>
      </c>
      <c r="G315" s="43"/>
      <c r="H315" s="43"/>
      <c r="I315" s="222"/>
      <c r="J315" s="43"/>
      <c r="K315" s="43"/>
      <c r="L315" s="47"/>
      <c r="M315" s="223"/>
      <c r="N315" s="224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142</v>
      </c>
      <c r="AU315" s="20" t="s">
        <v>79</v>
      </c>
    </row>
    <row r="316" s="13" customFormat="1">
      <c r="A316" s="13"/>
      <c r="B316" s="227"/>
      <c r="C316" s="228"/>
      <c r="D316" s="220" t="s">
        <v>146</v>
      </c>
      <c r="E316" s="229" t="s">
        <v>19</v>
      </c>
      <c r="F316" s="230" t="s">
        <v>261</v>
      </c>
      <c r="G316" s="228"/>
      <c r="H316" s="231">
        <v>14</v>
      </c>
      <c r="I316" s="232"/>
      <c r="J316" s="228"/>
      <c r="K316" s="228"/>
      <c r="L316" s="233"/>
      <c r="M316" s="234"/>
      <c r="N316" s="235"/>
      <c r="O316" s="235"/>
      <c r="P316" s="235"/>
      <c r="Q316" s="235"/>
      <c r="R316" s="235"/>
      <c r="S316" s="235"/>
      <c r="T316" s="23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7" t="s">
        <v>146</v>
      </c>
      <c r="AU316" s="237" t="s">
        <v>79</v>
      </c>
      <c r="AV316" s="13" t="s">
        <v>79</v>
      </c>
      <c r="AW316" s="13" t="s">
        <v>31</v>
      </c>
      <c r="AX316" s="13" t="s">
        <v>77</v>
      </c>
      <c r="AY316" s="237" t="s">
        <v>132</v>
      </c>
    </row>
    <row r="317" s="2" customFormat="1" ht="16.5" customHeight="1">
      <c r="A317" s="41"/>
      <c r="B317" s="42"/>
      <c r="C317" s="259" t="s">
        <v>677</v>
      </c>
      <c r="D317" s="259" t="s">
        <v>215</v>
      </c>
      <c r="E317" s="260" t="s">
        <v>1264</v>
      </c>
      <c r="F317" s="261" t="s">
        <v>1265</v>
      </c>
      <c r="G317" s="262" t="s">
        <v>412</v>
      </c>
      <c r="H317" s="263">
        <v>4</v>
      </c>
      <c r="I317" s="264"/>
      <c r="J317" s="265">
        <f>ROUND(I317*H317,2)</f>
        <v>0</v>
      </c>
      <c r="K317" s="261" t="s">
        <v>139</v>
      </c>
      <c r="L317" s="266"/>
      <c r="M317" s="267" t="s">
        <v>19</v>
      </c>
      <c r="N317" s="268" t="s">
        <v>40</v>
      </c>
      <c r="O317" s="87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392</v>
      </c>
      <c r="AT317" s="218" t="s">
        <v>215</v>
      </c>
      <c r="AU317" s="218" t="s">
        <v>79</v>
      </c>
      <c r="AY317" s="20" t="s">
        <v>132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77</v>
      </c>
      <c r="BK317" s="219">
        <f>ROUND(I317*H317,2)</f>
        <v>0</v>
      </c>
      <c r="BL317" s="20" t="s">
        <v>270</v>
      </c>
      <c r="BM317" s="218" t="s">
        <v>1266</v>
      </c>
    </row>
    <row r="318" s="2" customFormat="1">
      <c r="A318" s="41"/>
      <c r="B318" s="42"/>
      <c r="C318" s="43"/>
      <c r="D318" s="220" t="s">
        <v>142</v>
      </c>
      <c r="E318" s="43"/>
      <c r="F318" s="221" t="s">
        <v>1265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142</v>
      </c>
      <c r="AU318" s="20" t="s">
        <v>79</v>
      </c>
    </row>
    <row r="319" s="13" customFormat="1">
      <c r="A319" s="13"/>
      <c r="B319" s="227"/>
      <c r="C319" s="228"/>
      <c r="D319" s="220" t="s">
        <v>146</v>
      </c>
      <c r="E319" s="229" t="s">
        <v>19</v>
      </c>
      <c r="F319" s="230" t="s">
        <v>140</v>
      </c>
      <c r="G319" s="228"/>
      <c r="H319" s="231">
        <v>4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146</v>
      </c>
      <c r="AU319" s="237" t="s">
        <v>79</v>
      </c>
      <c r="AV319" s="13" t="s">
        <v>79</v>
      </c>
      <c r="AW319" s="13" t="s">
        <v>31</v>
      </c>
      <c r="AX319" s="13" t="s">
        <v>77</v>
      </c>
      <c r="AY319" s="237" t="s">
        <v>132</v>
      </c>
    </row>
    <row r="320" s="2" customFormat="1" ht="16.5" customHeight="1">
      <c r="A320" s="41"/>
      <c r="B320" s="42"/>
      <c r="C320" s="259" t="s">
        <v>684</v>
      </c>
      <c r="D320" s="259" t="s">
        <v>215</v>
      </c>
      <c r="E320" s="260" t="s">
        <v>1267</v>
      </c>
      <c r="F320" s="261" t="s">
        <v>1268</v>
      </c>
      <c r="G320" s="262" t="s">
        <v>412</v>
      </c>
      <c r="H320" s="263">
        <v>18</v>
      </c>
      <c r="I320" s="264"/>
      <c r="J320" s="265">
        <f>ROUND(I320*H320,2)</f>
        <v>0</v>
      </c>
      <c r="K320" s="261" t="s">
        <v>139</v>
      </c>
      <c r="L320" s="266"/>
      <c r="M320" s="267" t="s">
        <v>19</v>
      </c>
      <c r="N320" s="268" t="s">
        <v>40</v>
      </c>
      <c r="O320" s="87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214</v>
      </c>
      <c r="AT320" s="218" t="s">
        <v>215</v>
      </c>
      <c r="AU320" s="218" t="s">
        <v>79</v>
      </c>
      <c r="AY320" s="20" t="s">
        <v>132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77</v>
      </c>
      <c r="BK320" s="219">
        <f>ROUND(I320*H320,2)</f>
        <v>0</v>
      </c>
      <c r="BL320" s="20" t="s">
        <v>140</v>
      </c>
      <c r="BM320" s="218" t="s">
        <v>1269</v>
      </c>
    </row>
    <row r="321" s="2" customFormat="1">
      <c r="A321" s="41"/>
      <c r="B321" s="42"/>
      <c r="C321" s="43"/>
      <c r="D321" s="220" t="s">
        <v>142</v>
      </c>
      <c r="E321" s="43"/>
      <c r="F321" s="221" t="s">
        <v>1268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142</v>
      </c>
      <c r="AU321" s="20" t="s">
        <v>79</v>
      </c>
    </row>
    <row r="322" s="13" customFormat="1">
      <c r="A322" s="13"/>
      <c r="B322" s="227"/>
      <c r="C322" s="228"/>
      <c r="D322" s="220" t="s">
        <v>146</v>
      </c>
      <c r="E322" s="229" t="s">
        <v>19</v>
      </c>
      <c r="F322" s="230" t="s">
        <v>289</v>
      </c>
      <c r="G322" s="228"/>
      <c r="H322" s="231">
        <v>18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146</v>
      </c>
      <c r="AU322" s="237" t="s">
        <v>79</v>
      </c>
      <c r="AV322" s="13" t="s">
        <v>79</v>
      </c>
      <c r="AW322" s="13" t="s">
        <v>31</v>
      </c>
      <c r="AX322" s="13" t="s">
        <v>77</v>
      </c>
      <c r="AY322" s="237" t="s">
        <v>132</v>
      </c>
    </row>
    <row r="323" s="2" customFormat="1" ht="16.5" customHeight="1">
      <c r="A323" s="41"/>
      <c r="B323" s="42"/>
      <c r="C323" s="259" t="s">
        <v>688</v>
      </c>
      <c r="D323" s="259" t="s">
        <v>215</v>
      </c>
      <c r="E323" s="260" t="s">
        <v>1270</v>
      </c>
      <c r="F323" s="261" t="s">
        <v>1271</v>
      </c>
      <c r="G323" s="262" t="s">
        <v>412</v>
      </c>
      <c r="H323" s="263">
        <v>1</v>
      </c>
      <c r="I323" s="264"/>
      <c r="J323" s="265">
        <f>ROUND(I323*H323,2)</f>
        <v>0</v>
      </c>
      <c r="K323" s="261" t="s">
        <v>139</v>
      </c>
      <c r="L323" s="266"/>
      <c r="M323" s="267" t="s">
        <v>19</v>
      </c>
      <c r="N323" s="268" t="s">
        <v>40</v>
      </c>
      <c r="O323" s="87"/>
      <c r="P323" s="216">
        <f>O323*H323</f>
        <v>0</v>
      </c>
      <c r="Q323" s="216">
        <v>0.00040000000000000002</v>
      </c>
      <c r="R323" s="216">
        <f>Q323*H323</f>
        <v>0.00040000000000000002</v>
      </c>
      <c r="S323" s="216">
        <v>0</v>
      </c>
      <c r="T323" s="21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8" t="s">
        <v>214</v>
      </c>
      <c r="AT323" s="218" t="s">
        <v>215</v>
      </c>
      <c r="AU323" s="218" t="s">
        <v>79</v>
      </c>
      <c r="AY323" s="20" t="s">
        <v>132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20" t="s">
        <v>77</v>
      </c>
      <c r="BK323" s="219">
        <f>ROUND(I323*H323,2)</f>
        <v>0</v>
      </c>
      <c r="BL323" s="20" t="s">
        <v>140</v>
      </c>
      <c r="BM323" s="218" t="s">
        <v>1272</v>
      </c>
    </row>
    <row r="324" s="2" customFormat="1">
      <c r="A324" s="41"/>
      <c r="B324" s="42"/>
      <c r="C324" s="43"/>
      <c r="D324" s="220" t="s">
        <v>142</v>
      </c>
      <c r="E324" s="43"/>
      <c r="F324" s="221" t="s">
        <v>1271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142</v>
      </c>
      <c r="AU324" s="20" t="s">
        <v>79</v>
      </c>
    </row>
    <row r="325" s="2" customFormat="1" ht="24.15" customHeight="1">
      <c r="A325" s="41"/>
      <c r="B325" s="42"/>
      <c r="C325" s="259" t="s">
        <v>693</v>
      </c>
      <c r="D325" s="259" t="s">
        <v>215</v>
      </c>
      <c r="E325" s="260" t="s">
        <v>1273</v>
      </c>
      <c r="F325" s="261" t="s">
        <v>1274</v>
      </c>
      <c r="G325" s="262" t="s">
        <v>1275</v>
      </c>
      <c r="H325" s="263">
        <v>2</v>
      </c>
      <c r="I325" s="264"/>
      <c r="J325" s="265">
        <f>ROUND(I325*H325,2)</f>
        <v>0</v>
      </c>
      <c r="K325" s="261" t="s">
        <v>139</v>
      </c>
      <c r="L325" s="266"/>
      <c r="M325" s="267" t="s">
        <v>19</v>
      </c>
      <c r="N325" s="268" t="s">
        <v>40</v>
      </c>
      <c r="O325" s="87"/>
      <c r="P325" s="216">
        <f>O325*H325</f>
        <v>0</v>
      </c>
      <c r="Q325" s="216">
        <v>0.0035200000000000001</v>
      </c>
      <c r="R325" s="216">
        <f>Q325*H325</f>
        <v>0.0070400000000000003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214</v>
      </c>
      <c r="AT325" s="218" t="s">
        <v>215</v>
      </c>
      <c r="AU325" s="218" t="s">
        <v>79</v>
      </c>
      <c r="AY325" s="20" t="s">
        <v>132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77</v>
      </c>
      <c r="BK325" s="219">
        <f>ROUND(I325*H325,2)</f>
        <v>0</v>
      </c>
      <c r="BL325" s="20" t="s">
        <v>140</v>
      </c>
      <c r="BM325" s="218" t="s">
        <v>1276</v>
      </c>
    </row>
    <row r="326" s="2" customFormat="1">
      <c r="A326" s="41"/>
      <c r="B326" s="42"/>
      <c r="C326" s="43"/>
      <c r="D326" s="220" t="s">
        <v>142</v>
      </c>
      <c r="E326" s="43"/>
      <c r="F326" s="221" t="s">
        <v>1274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142</v>
      </c>
      <c r="AU326" s="20" t="s">
        <v>79</v>
      </c>
    </row>
    <row r="327" s="13" customFormat="1">
      <c r="A327" s="13"/>
      <c r="B327" s="227"/>
      <c r="C327" s="228"/>
      <c r="D327" s="220" t="s">
        <v>146</v>
      </c>
      <c r="E327" s="229" t="s">
        <v>19</v>
      </c>
      <c r="F327" s="230" t="s">
        <v>79</v>
      </c>
      <c r="G327" s="228"/>
      <c r="H327" s="231">
        <v>2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146</v>
      </c>
      <c r="AU327" s="237" t="s">
        <v>79</v>
      </c>
      <c r="AV327" s="13" t="s">
        <v>79</v>
      </c>
      <c r="AW327" s="13" t="s">
        <v>31</v>
      </c>
      <c r="AX327" s="13" t="s">
        <v>77</v>
      </c>
      <c r="AY327" s="237" t="s">
        <v>132</v>
      </c>
    </row>
    <row r="328" s="2" customFormat="1" ht="16.5" customHeight="1">
      <c r="A328" s="41"/>
      <c r="B328" s="42"/>
      <c r="C328" s="259" t="s">
        <v>697</v>
      </c>
      <c r="D328" s="259" t="s">
        <v>215</v>
      </c>
      <c r="E328" s="260" t="s">
        <v>1277</v>
      </c>
      <c r="F328" s="261" t="s">
        <v>1278</v>
      </c>
      <c r="G328" s="262" t="s">
        <v>1279</v>
      </c>
      <c r="H328" s="263">
        <v>4</v>
      </c>
      <c r="I328" s="264"/>
      <c r="J328" s="265">
        <f>ROUND(I328*H328,2)</f>
        <v>0</v>
      </c>
      <c r="K328" s="261" t="s">
        <v>19</v>
      </c>
      <c r="L328" s="266"/>
      <c r="M328" s="267" t="s">
        <v>19</v>
      </c>
      <c r="N328" s="268" t="s">
        <v>40</v>
      </c>
      <c r="O328" s="87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214</v>
      </c>
      <c r="AT328" s="218" t="s">
        <v>215</v>
      </c>
      <c r="AU328" s="218" t="s">
        <v>79</v>
      </c>
      <c r="AY328" s="20" t="s">
        <v>132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77</v>
      </c>
      <c r="BK328" s="219">
        <f>ROUND(I328*H328,2)</f>
        <v>0</v>
      </c>
      <c r="BL328" s="20" t="s">
        <v>140</v>
      </c>
      <c r="BM328" s="218" t="s">
        <v>1280</v>
      </c>
    </row>
    <row r="329" s="2" customFormat="1">
      <c r="A329" s="41"/>
      <c r="B329" s="42"/>
      <c r="C329" s="43"/>
      <c r="D329" s="220" t="s">
        <v>142</v>
      </c>
      <c r="E329" s="43"/>
      <c r="F329" s="221" t="s">
        <v>1281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142</v>
      </c>
      <c r="AU329" s="20" t="s">
        <v>79</v>
      </c>
    </row>
    <row r="330" s="13" customFormat="1">
      <c r="A330" s="13"/>
      <c r="B330" s="227"/>
      <c r="C330" s="228"/>
      <c r="D330" s="220" t="s">
        <v>146</v>
      </c>
      <c r="E330" s="229" t="s">
        <v>19</v>
      </c>
      <c r="F330" s="230" t="s">
        <v>140</v>
      </c>
      <c r="G330" s="228"/>
      <c r="H330" s="231">
        <v>4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146</v>
      </c>
      <c r="AU330" s="237" t="s">
        <v>79</v>
      </c>
      <c r="AV330" s="13" t="s">
        <v>79</v>
      </c>
      <c r="AW330" s="13" t="s">
        <v>31</v>
      </c>
      <c r="AX330" s="13" t="s">
        <v>77</v>
      </c>
      <c r="AY330" s="237" t="s">
        <v>132</v>
      </c>
    </row>
    <row r="331" s="2" customFormat="1" ht="16.5" customHeight="1">
      <c r="A331" s="41"/>
      <c r="B331" s="42"/>
      <c r="C331" s="259" t="s">
        <v>703</v>
      </c>
      <c r="D331" s="259" t="s">
        <v>215</v>
      </c>
      <c r="E331" s="260" t="s">
        <v>1282</v>
      </c>
      <c r="F331" s="261" t="s">
        <v>1283</v>
      </c>
      <c r="G331" s="262" t="s">
        <v>412</v>
      </c>
      <c r="H331" s="263">
        <v>4</v>
      </c>
      <c r="I331" s="264"/>
      <c r="J331" s="265">
        <f>ROUND(I331*H331,2)</f>
        <v>0</v>
      </c>
      <c r="K331" s="261" t="s">
        <v>19</v>
      </c>
      <c r="L331" s="266"/>
      <c r="M331" s="267" t="s">
        <v>19</v>
      </c>
      <c r="N331" s="268" t="s">
        <v>40</v>
      </c>
      <c r="O331" s="87"/>
      <c r="P331" s="216">
        <f>O331*H331</f>
        <v>0</v>
      </c>
      <c r="Q331" s="216">
        <v>0</v>
      </c>
      <c r="R331" s="216">
        <f>Q331*H331</f>
        <v>0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214</v>
      </c>
      <c r="AT331" s="218" t="s">
        <v>215</v>
      </c>
      <c r="AU331" s="218" t="s">
        <v>79</v>
      </c>
      <c r="AY331" s="20" t="s">
        <v>132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77</v>
      </c>
      <c r="BK331" s="219">
        <f>ROUND(I331*H331,2)</f>
        <v>0</v>
      </c>
      <c r="BL331" s="20" t="s">
        <v>140</v>
      </c>
      <c r="BM331" s="218" t="s">
        <v>1284</v>
      </c>
    </row>
    <row r="332" s="2" customFormat="1">
      <c r="A332" s="41"/>
      <c r="B332" s="42"/>
      <c r="C332" s="43"/>
      <c r="D332" s="220" t="s">
        <v>142</v>
      </c>
      <c r="E332" s="43"/>
      <c r="F332" s="221" t="s">
        <v>1283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142</v>
      </c>
      <c r="AU332" s="20" t="s">
        <v>79</v>
      </c>
    </row>
    <row r="333" s="13" customFormat="1">
      <c r="A333" s="13"/>
      <c r="B333" s="227"/>
      <c r="C333" s="228"/>
      <c r="D333" s="220" t="s">
        <v>146</v>
      </c>
      <c r="E333" s="229" t="s">
        <v>19</v>
      </c>
      <c r="F333" s="230" t="s">
        <v>140</v>
      </c>
      <c r="G333" s="228"/>
      <c r="H333" s="231">
        <v>4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146</v>
      </c>
      <c r="AU333" s="237" t="s">
        <v>79</v>
      </c>
      <c r="AV333" s="13" t="s">
        <v>79</v>
      </c>
      <c r="AW333" s="13" t="s">
        <v>31</v>
      </c>
      <c r="AX333" s="13" t="s">
        <v>77</v>
      </c>
      <c r="AY333" s="237" t="s">
        <v>132</v>
      </c>
    </row>
    <row r="334" s="2" customFormat="1" ht="16.5" customHeight="1">
      <c r="A334" s="41"/>
      <c r="B334" s="42"/>
      <c r="C334" s="259" t="s">
        <v>711</v>
      </c>
      <c r="D334" s="259" t="s">
        <v>215</v>
      </c>
      <c r="E334" s="260" t="s">
        <v>1285</v>
      </c>
      <c r="F334" s="261" t="s">
        <v>1286</v>
      </c>
      <c r="G334" s="262" t="s">
        <v>412</v>
      </c>
      <c r="H334" s="263">
        <v>16</v>
      </c>
      <c r="I334" s="264"/>
      <c r="J334" s="265">
        <f>ROUND(I334*H334,2)</f>
        <v>0</v>
      </c>
      <c r="K334" s="261" t="s">
        <v>19</v>
      </c>
      <c r="L334" s="266"/>
      <c r="M334" s="267" t="s">
        <v>19</v>
      </c>
      <c r="N334" s="268" t="s">
        <v>40</v>
      </c>
      <c r="O334" s="87"/>
      <c r="P334" s="216">
        <f>O334*H334</f>
        <v>0</v>
      </c>
      <c r="Q334" s="216">
        <v>0</v>
      </c>
      <c r="R334" s="216">
        <f>Q334*H334</f>
        <v>0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214</v>
      </c>
      <c r="AT334" s="218" t="s">
        <v>215</v>
      </c>
      <c r="AU334" s="218" t="s">
        <v>79</v>
      </c>
      <c r="AY334" s="20" t="s">
        <v>132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77</v>
      </c>
      <c r="BK334" s="219">
        <f>ROUND(I334*H334,2)</f>
        <v>0</v>
      </c>
      <c r="BL334" s="20" t="s">
        <v>140</v>
      </c>
      <c r="BM334" s="218" t="s">
        <v>1287</v>
      </c>
    </row>
    <row r="335" s="2" customFormat="1">
      <c r="A335" s="41"/>
      <c r="B335" s="42"/>
      <c r="C335" s="43"/>
      <c r="D335" s="220" t="s">
        <v>142</v>
      </c>
      <c r="E335" s="43"/>
      <c r="F335" s="221" t="s">
        <v>1286</v>
      </c>
      <c r="G335" s="43"/>
      <c r="H335" s="43"/>
      <c r="I335" s="222"/>
      <c r="J335" s="43"/>
      <c r="K335" s="43"/>
      <c r="L335" s="47"/>
      <c r="M335" s="223"/>
      <c r="N335" s="22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142</v>
      </c>
      <c r="AU335" s="20" t="s">
        <v>79</v>
      </c>
    </row>
    <row r="336" s="13" customFormat="1">
      <c r="A336" s="13"/>
      <c r="B336" s="227"/>
      <c r="C336" s="228"/>
      <c r="D336" s="220" t="s">
        <v>146</v>
      </c>
      <c r="E336" s="229" t="s">
        <v>19</v>
      </c>
      <c r="F336" s="230" t="s">
        <v>270</v>
      </c>
      <c r="G336" s="228"/>
      <c r="H336" s="231">
        <v>16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146</v>
      </c>
      <c r="AU336" s="237" t="s">
        <v>79</v>
      </c>
      <c r="AV336" s="13" t="s">
        <v>79</v>
      </c>
      <c r="AW336" s="13" t="s">
        <v>31</v>
      </c>
      <c r="AX336" s="13" t="s">
        <v>77</v>
      </c>
      <c r="AY336" s="237" t="s">
        <v>132</v>
      </c>
    </row>
    <row r="337" s="2" customFormat="1" ht="16.5" customHeight="1">
      <c r="A337" s="41"/>
      <c r="B337" s="42"/>
      <c r="C337" s="259" t="s">
        <v>718</v>
      </c>
      <c r="D337" s="259" t="s">
        <v>215</v>
      </c>
      <c r="E337" s="260" t="s">
        <v>1288</v>
      </c>
      <c r="F337" s="261" t="s">
        <v>1289</v>
      </c>
      <c r="G337" s="262" t="s">
        <v>412</v>
      </c>
      <c r="H337" s="263">
        <v>4</v>
      </c>
      <c r="I337" s="264"/>
      <c r="J337" s="265">
        <f>ROUND(I337*H337,2)</f>
        <v>0</v>
      </c>
      <c r="K337" s="261" t="s">
        <v>19</v>
      </c>
      <c r="L337" s="266"/>
      <c r="M337" s="267" t="s">
        <v>19</v>
      </c>
      <c r="N337" s="268" t="s">
        <v>40</v>
      </c>
      <c r="O337" s="87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214</v>
      </c>
      <c r="AT337" s="218" t="s">
        <v>215</v>
      </c>
      <c r="AU337" s="218" t="s">
        <v>79</v>
      </c>
      <c r="AY337" s="20" t="s">
        <v>132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77</v>
      </c>
      <c r="BK337" s="219">
        <f>ROUND(I337*H337,2)</f>
        <v>0</v>
      </c>
      <c r="BL337" s="20" t="s">
        <v>140</v>
      </c>
      <c r="BM337" s="218" t="s">
        <v>1290</v>
      </c>
    </row>
    <row r="338" s="2" customFormat="1">
      <c r="A338" s="41"/>
      <c r="B338" s="42"/>
      <c r="C338" s="43"/>
      <c r="D338" s="220" t="s">
        <v>142</v>
      </c>
      <c r="E338" s="43"/>
      <c r="F338" s="221" t="s">
        <v>1289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142</v>
      </c>
      <c r="AU338" s="20" t="s">
        <v>79</v>
      </c>
    </row>
    <row r="339" s="13" customFormat="1">
      <c r="A339" s="13"/>
      <c r="B339" s="227"/>
      <c r="C339" s="228"/>
      <c r="D339" s="220" t="s">
        <v>146</v>
      </c>
      <c r="E339" s="229" t="s">
        <v>19</v>
      </c>
      <c r="F339" s="230" t="s">
        <v>140</v>
      </c>
      <c r="G339" s="228"/>
      <c r="H339" s="231">
        <v>4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146</v>
      </c>
      <c r="AU339" s="237" t="s">
        <v>79</v>
      </c>
      <c r="AV339" s="13" t="s">
        <v>79</v>
      </c>
      <c r="AW339" s="13" t="s">
        <v>31</v>
      </c>
      <c r="AX339" s="13" t="s">
        <v>77</v>
      </c>
      <c r="AY339" s="237" t="s">
        <v>132</v>
      </c>
    </row>
    <row r="340" s="2" customFormat="1" ht="16.5" customHeight="1">
      <c r="A340" s="41"/>
      <c r="B340" s="42"/>
      <c r="C340" s="259" t="s">
        <v>724</v>
      </c>
      <c r="D340" s="259" t="s">
        <v>215</v>
      </c>
      <c r="E340" s="260" t="s">
        <v>1291</v>
      </c>
      <c r="F340" s="261" t="s">
        <v>1292</v>
      </c>
      <c r="G340" s="262" t="s">
        <v>412</v>
      </c>
      <c r="H340" s="263">
        <v>8</v>
      </c>
      <c r="I340" s="264"/>
      <c r="J340" s="265">
        <f>ROUND(I340*H340,2)</f>
        <v>0</v>
      </c>
      <c r="K340" s="261" t="s">
        <v>19</v>
      </c>
      <c r="L340" s="266"/>
      <c r="M340" s="267" t="s">
        <v>19</v>
      </c>
      <c r="N340" s="268" t="s">
        <v>40</v>
      </c>
      <c r="O340" s="87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214</v>
      </c>
      <c r="AT340" s="218" t="s">
        <v>215</v>
      </c>
      <c r="AU340" s="218" t="s">
        <v>79</v>
      </c>
      <c r="AY340" s="20" t="s">
        <v>132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20" t="s">
        <v>77</v>
      </c>
      <c r="BK340" s="219">
        <f>ROUND(I340*H340,2)</f>
        <v>0</v>
      </c>
      <c r="BL340" s="20" t="s">
        <v>140</v>
      </c>
      <c r="BM340" s="218" t="s">
        <v>1293</v>
      </c>
    </row>
    <row r="341" s="2" customFormat="1">
      <c r="A341" s="41"/>
      <c r="B341" s="42"/>
      <c r="C341" s="43"/>
      <c r="D341" s="220" t="s">
        <v>142</v>
      </c>
      <c r="E341" s="43"/>
      <c r="F341" s="221" t="s">
        <v>1292</v>
      </c>
      <c r="G341" s="43"/>
      <c r="H341" s="43"/>
      <c r="I341" s="222"/>
      <c r="J341" s="43"/>
      <c r="K341" s="43"/>
      <c r="L341" s="47"/>
      <c r="M341" s="223"/>
      <c r="N341" s="22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142</v>
      </c>
      <c r="AU341" s="20" t="s">
        <v>79</v>
      </c>
    </row>
    <row r="342" s="13" customFormat="1">
      <c r="A342" s="13"/>
      <c r="B342" s="227"/>
      <c r="C342" s="228"/>
      <c r="D342" s="220" t="s">
        <v>146</v>
      </c>
      <c r="E342" s="229" t="s">
        <v>19</v>
      </c>
      <c r="F342" s="230" t="s">
        <v>214</v>
      </c>
      <c r="G342" s="228"/>
      <c r="H342" s="231">
        <v>8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146</v>
      </c>
      <c r="AU342" s="237" t="s">
        <v>79</v>
      </c>
      <c r="AV342" s="13" t="s">
        <v>79</v>
      </c>
      <c r="AW342" s="13" t="s">
        <v>31</v>
      </c>
      <c r="AX342" s="13" t="s">
        <v>77</v>
      </c>
      <c r="AY342" s="237" t="s">
        <v>132</v>
      </c>
    </row>
    <row r="343" s="2" customFormat="1" ht="16.5" customHeight="1">
      <c r="A343" s="41"/>
      <c r="B343" s="42"/>
      <c r="C343" s="259" t="s">
        <v>729</v>
      </c>
      <c r="D343" s="259" t="s">
        <v>215</v>
      </c>
      <c r="E343" s="260" t="s">
        <v>1294</v>
      </c>
      <c r="F343" s="261" t="s">
        <v>1295</v>
      </c>
      <c r="G343" s="262" t="s">
        <v>412</v>
      </c>
      <c r="H343" s="263">
        <v>1</v>
      </c>
      <c r="I343" s="264"/>
      <c r="J343" s="265">
        <f>ROUND(I343*H343,2)</f>
        <v>0</v>
      </c>
      <c r="K343" s="261" t="s">
        <v>19</v>
      </c>
      <c r="L343" s="266"/>
      <c r="M343" s="267" t="s">
        <v>19</v>
      </c>
      <c r="N343" s="268" t="s">
        <v>40</v>
      </c>
      <c r="O343" s="87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8" t="s">
        <v>214</v>
      </c>
      <c r="AT343" s="218" t="s">
        <v>215</v>
      </c>
      <c r="AU343" s="218" t="s">
        <v>79</v>
      </c>
      <c r="AY343" s="20" t="s">
        <v>132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20" t="s">
        <v>77</v>
      </c>
      <c r="BK343" s="219">
        <f>ROUND(I343*H343,2)</f>
        <v>0</v>
      </c>
      <c r="BL343" s="20" t="s">
        <v>140</v>
      </c>
      <c r="BM343" s="218" t="s">
        <v>1296</v>
      </c>
    </row>
    <row r="344" s="2" customFormat="1">
      <c r="A344" s="41"/>
      <c r="B344" s="42"/>
      <c r="C344" s="43"/>
      <c r="D344" s="220" t="s">
        <v>142</v>
      </c>
      <c r="E344" s="43"/>
      <c r="F344" s="221" t="s">
        <v>1295</v>
      </c>
      <c r="G344" s="43"/>
      <c r="H344" s="43"/>
      <c r="I344" s="222"/>
      <c r="J344" s="43"/>
      <c r="K344" s="43"/>
      <c r="L344" s="47"/>
      <c r="M344" s="223"/>
      <c r="N344" s="22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142</v>
      </c>
      <c r="AU344" s="20" t="s">
        <v>79</v>
      </c>
    </row>
    <row r="345" s="13" customFormat="1">
      <c r="A345" s="13"/>
      <c r="B345" s="227"/>
      <c r="C345" s="228"/>
      <c r="D345" s="220" t="s">
        <v>146</v>
      </c>
      <c r="E345" s="229" t="s">
        <v>19</v>
      </c>
      <c r="F345" s="230" t="s">
        <v>77</v>
      </c>
      <c r="G345" s="228"/>
      <c r="H345" s="231">
        <v>1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146</v>
      </c>
      <c r="AU345" s="237" t="s">
        <v>79</v>
      </c>
      <c r="AV345" s="13" t="s">
        <v>79</v>
      </c>
      <c r="AW345" s="13" t="s">
        <v>31</v>
      </c>
      <c r="AX345" s="13" t="s">
        <v>77</v>
      </c>
      <c r="AY345" s="237" t="s">
        <v>132</v>
      </c>
    </row>
    <row r="346" s="2" customFormat="1" ht="16.5" customHeight="1">
      <c r="A346" s="41"/>
      <c r="B346" s="42"/>
      <c r="C346" s="259" t="s">
        <v>734</v>
      </c>
      <c r="D346" s="259" t="s">
        <v>215</v>
      </c>
      <c r="E346" s="260" t="s">
        <v>1297</v>
      </c>
      <c r="F346" s="261" t="s">
        <v>1298</v>
      </c>
      <c r="G346" s="262" t="s">
        <v>412</v>
      </c>
      <c r="H346" s="263">
        <v>1</v>
      </c>
      <c r="I346" s="264"/>
      <c r="J346" s="265">
        <f>ROUND(I346*H346,2)</f>
        <v>0</v>
      </c>
      <c r="K346" s="261" t="s">
        <v>19</v>
      </c>
      <c r="L346" s="266"/>
      <c r="M346" s="267" t="s">
        <v>19</v>
      </c>
      <c r="N346" s="268" t="s">
        <v>40</v>
      </c>
      <c r="O346" s="87"/>
      <c r="P346" s="216">
        <f>O346*H346</f>
        <v>0</v>
      </c>
      <c r="Q346" s="216">
        <v>0</v>
      </c>
      <c r="R346" s="216">
        <f>Q346*H346</f>
        <v>0</v>
      </c>
      <c r="S346" s="216">
        <v>0</v>
      </c>
      <c r="T346" s="217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8" t="s">
        <v>214</v>
      </c>
      <c r="AT346" s="218" t="s">
        <v>215</v>
      </c>
      <c r="AU346" s="218" t="s">
        <v>79</v>
      </c>
      <c r="AY346" s="20" t="s">
        <v>132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20" t="s">
        <v>77</v>
      </c>
      <c r="BK346" s="219">
        <f>ROUND(I346*H346,2)</f>
        <v>0</v>
      </c>
      <c r="BL346" s="20" t="s">
        <v>140</v>
      </c>
      <c r="BM346" s="218" t="s">
        <v>1299</v>
      </c>
    </row>
    <row r="347" s="2" customFormat="1">
      <c r="A347" s="41"/>
      <c r="B347" s="42"/>
      <c r="C347" s="43"/>
      <c r="D347" s="220" t="s">
        <v>142</v>
      </c>
      <c r="E347" s="43"/>
      <c r="F347" s="221" t="s">
        <v>1298</v>
      </c>
      <c r="G347" s="43"/>
      <c r="H347" s="43"/>
      <c r="I347" s="222"/>
      <c r="J347" s="43"/>
      <c r="K347" s="43"/>
      <c r="L347" s="47"/>
      <c r="M347" s="223"/>
      <c r="N347" s="22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142</v>
      </c>
      <c r="AU347" s="20" t="s">
        <v>79</v>
      </c>
    </row>
    <row r="348" s="13" customFormat="1">
      <c r="A348" s="13"/>
      <c r="B348" s="227"/>
      <c r="C348" s="228"/>
      <c r="D348" s="220" t="s">
        <v>146</v>
      </c>
      <c r="E348" s="229" t="s">
        <v>19</v>
      </c>
      <c r="F348" s="230" t="s">
        <v>77</v>
      </c>
      <c r="G348" s="228"/>
      <c r="H348" s="231">
        <v>1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146</v>
      </c>
      <c r="AU348" s="237" t="s">
        <v>79</v>
      </c>
      <c r="AV348" s="13" t="s">
        <v>79</v>
      </c>
      <c r="AW348" s="13" t="s">
        <v>31</v>
      </c>
      <c r="AX348" s="13" t="s">
        <v>77</v>
      </c>
      <c r="AY348" s="237" t="s">
        <v>132</v>
      </c>
    </row>
    <row r="349" s="2" customFormat="1" ht="16.5" customHeight="1">
      <c r="A349" s="41"/>
      <c r="B349" s="42"/>
      <c r="C349" s="259" t="s">
        <v>739</v>
      </c>
      <c r="D349" s="259" t="s">
        <v>215</v>
      </c>
      <c r="E349" s="260" t="s">
        <v>1300</v>
      </c>
      <c r="F349" s="261" t="s">
        <v>1301</v>
      </c>
      <c r="G349" s="262" t="s">
        <v>412</v>
      </c>
      <c r="H349" s="263">
        <v>4</v>
      </c>
      <c r="I349" s="264"/>
      <c r="J349" s="265">
        <f>ROUND(I349*H349,2)</f>
        <v>0</v>
      </c>
      <c r="K349" s="261" t="s">
        <v>19</v>
      </c>
      <c r="L349" s="266"/>
      <c r="M349" s="267" t="s">
        <v>19</v>
      </c>
      <c r="N349" s="268" t="s">
        <v>40</v>
      </c>
      <c r="O349" s="87"/>
      <c r="P349" s="216">
        <f>O349*H349</f>
        <v>0</v>
      </c>
      <c r="Q349" s="216">
        <v>0</v>
      </c>
      <c r="R349" s="216">
        <f>Q349*H349</f>
        <v>0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214</v>
      </c>
      <c r="AT349" s="218" t="s">
        <v>215</v>
      </c>
      <c r="AU349" s="218" t="s">
        <v>79</v>
      </c>
      <c r="AY349" s="20" t="s">
        <v>132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20" t="s">
        <v>77</v>
      </c>
      <c r="BK349" s="219">
        <f>ROUND(I349*H349,2)</f>
        <v>0</v>
      </c>
      <c r="BL349" s="20" t="s">
        <v>140</v>
      </c>
      <c r="BM349" s="218" t="s">
        <v>1302</v>
      </c>
    </row>
    <row r="350" s="2" customFormat="1">
      <c r="A350" s="41"/>
      <c r="B350" s="42"/>
      <c r="C350" s="43"/>
      <c r="D350" s="220" t="s">
        <v>142</v>
      </c>
      <c r="E350" s="43"/>
      <c r="F350" s="221" t="s">
        <v>1301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142</v>
      </c>
      <c r="AU350" s="20" t="s">
        <v>79</v>
      </c>
    </row>
    <row r="351" s="2" customFormat="1" ht="16.5" customHeight="1">
      <c r="A351" s="41"/>
      <c r="B351" s="42"/>
      <c r="C351" s="259" t="s">
        <v>745</v>
      </c>
      <c r="D351" s="259" t="s">
        <v>215</v>
      </c>
      <c r="E351" s="260" t="s">
        <v>1303</v>
      </c>
      <c r="F351" s="261" t="s">
        <v>1304</v>
      </c>
      <c r="G351" s="262" t="s">
        <v>412</v>
      </c>
      <c r="H351" s="263">
        <v>1</v>
      </c>
      <c r="I351" s="264"/>
      <c r="J351" s="265">
        <f>ROUND(I351*H351,2)</f>
        <v>0</v>
      </c>
      <c r="K351" s="261" t="s">
        <v>19</v>
      </c>
      <c r="L351" s="266"/>
      <c r="M351" s="267" t="s">
        <v>19</v>
      </c>
      <c r="N351" s="268" t="s">
        <v>40</v>
      </c>
      <c r="O351" s="87"/>
      <c r="P351" s="216">
        <f>O351*H351</f>
        <v>0</v>
      </c>
      <c r="Q351" s="216">
        <v>0</v>
      </c>
      <c r="R351" s="216">
        <f>Q351*H351</f>
        <v>0</v>
      </c>
      <c r="S351" s="216">
        <v>0</v>
      </c>
      <c r="T351" s="21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8" t="s">
        <v>214</v>
      </c>
      <c r="AT351" s="218" t="s">
        <v>215</v>
      </c>
      <c r="AU351" s="218" t="s">
        <v>79</v>
      </c>
      <c r="AY351" s="20" t="s">
        <v>132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20" t="s">
        <v>77</v>
      </c>
      <c r="BK351" s="219">
        <f>ROUND(I351*H351,2)</f>
        <v>0</v>
      </c>
      <c r="BL351" s="20" t="s">
        <v>140</v>
      </c>
      <c r="BM351" s="218" t="s">
        <v>1305</v>
      </c>
    </row>
    <row r="352" s="2" customFormat="1">
      <c r="A352" s="41"/>
      <c r="B352" s="42"/>
      <c r="C352" s="43"/>
      <c r="D352" s="220" t="s">
        <v>142</v>
      </c>
      <c r="E352" s="43"/>
      <c r="F352" s="221" t="s">
        <v>1304</v>
      </c>
      <c r="G352" s="43"/>
      <c r="H352" s="43"/>
      <c r="I352" s="222"/>
      <c r="J352" s="43"/>
      <c r="K352" s="43"/>
      <c r="L352" s="47"/>
      <c r="M352" s="223"/>
      <c r="N352" s="22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142</v>
      </c>
      <c r="AU352" s="20" t="s">
        <v>79</v>
      </c>
    </row>
    <row r="353" s="2" customFormat="1" ht="16.5" customHeight="1">
      <c r="A353" s="41"/>
      <c r="B353" s="42"/>
      <c r="C353" s="207" t="s">
        <v>753</v>
      </c>
      <c r="D353" s="207" t="s">
        <v>135</v>
      </c>
      <c r="E353" s="208" t="s">
        <v>1306</v>
      </c>
      <c r="F353" s="209" t="s">
        <v>1307</v>
      </c>
      <c r="G353" s="210" t="s">
        <v>308</v>
      </c>
      <c r="H353" s="211">
        <v>0.159</v>
      </c>
      <c r="I353" s="212"/>
      <c r="J353" s="213">
        <f>ROUND(I353*H353,2)</f>
        <v>0</v>
      </c>
      <c r="K353" s="209" t="s">
        <v>139</v>
      </c>
      <c r="L353" s="47"/>
      <c r="M353" s="214" t="s">
        <v>19</v>
      </c>
      <c r="N353" s="215" t="s">
        <v>40</v>
      </c>
      <c r="O353" s="87"/>
      <c r="P353" s="216">
        <f>O353*H353</f>
        <v>0</v>
      </c>
      <c r="Q353" s="216">
        <v>0</v>
      </c>
      <c r="R353" s="216">
        <f>Q353*H353</f>
        <v>0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270</v>
      </c>
      <c r="AT353" s="218" t="s">
        <v>135</v>
      </c>
      <c r="AU353" s="218" t="s">
        <v>79</v>
      </c>
      <c r="AY353" s="20" t="s">
        <v>132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77</v>
      </c>
      <c r="BK353" s="219">
        <f>ROUND(I353*H353,2)</f>
        <v>0</v>
      </c>
      <c r="BL353" s="20" t="s">
        <v>270</v>
      </c>
      <c r="BM353" s="218" t="s">
        <v>1308</v>
      </c>
    </row>
    <row r="354" s="2" customFormat="1">
      <c r="A354" s="41"/>
      <c r="B354" s="42"/>
      <c r="C354" s="43"/>
      <c r="D354" s="220" t="s">
        <v>142</v>
      </c>
      <c r="E354" s="43"/>
      <c r="F354" s="221" t="s">
        <v>1309</v>
      </c>
      <c r="G354" s="43"/>
      <c r="H354" s="43"/>
      <c r="I354" s="222"/>
      <c r="J354" s="43"/>
      <c r="K354" s="43"/>
      <c r="L354" s="47"/>
      <c r="M354" s="223"/>
      <c r="N354" s="22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142</v>
      </c>
      <c r="AU354" s="20" t="s">
        <v>79</v>
      </c>
    </row>
    <row r="355" s="2" customFormat="1">
      <c r="A355" s="41"/>
      <c r="B355" s="42"/>
      <c r="C355" s="43"/>
      <c r="D355" s="225" t="s">
        <v>144</v>
      </c>
      <c r="E355" s="43"/>
      <c r="F355" s="226" t="s">
        <v>1310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144</v>
      </c>
      <c r="AU355" s="20" t="s">
        <v>79</v>
      </c>
    </row>
    <row r="356" s="12" customFormat="1" ht="20.88" customHeight="1">
      <c r="A356" s="12"/>
      <c r="B356" s="191"/>
      <c r="C356" s="192"/>
      <c r="D356" s="193" t="s">
        <v>68</v>
      </c>
      <c r="E356" s="205" t="s">
        <v>1311</v>
      </c>
      <c r="F356" s="205" t="s">
        <v>1312</v>
      </c>
      <c r="G356" s="192"/>
      <c r="H356" s="192"/>
      <c r="I356" s="195"/>
      <c r="J356" s="206">
        <f>BK356</f>
        <v>0</v>
      </c>
      <c r="K356" s="192"/>
      <c r="L356" s="197"/>
      <c r="M356" s="198"/>
      <c r="N356" s="199"/>
      <c r="O356" s="199"/>
      <c r="P356" s="200">
        <f>P357</f>
        <v>0</v>
      </c>
      <c r="Q356" s="199"/>
      <c r="R356" s="200">
        <f>R357</f>
        <v>0.0091900000000000003</v>
      </c>
      <c r="S356" s="199"/>
      <c r="T356" s="201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2" t="s">
        <v>77</v>
      </c>
      <c r="AT356" s="203" t="s">
        <v>68</v>
      </c>
      <c r="AU356" s="203" t="s">
        <v>79</v>
      </c>
      <c r="AY356" s="202" t="s">
        <v>132</v>
      </c>
      <c r="BK356" s="204">
        <f>BK357</f>
        <v>0</v>
      </c>
    </row>
    <row r="357" s="17" customFormat="1" ht="20.88" customHeight="1">
      <c r="A357" s="17"/>
      <c r="B357" s="288"/>
      <c r="C357" s="289"/>
      <c r="D357" s="290" t="s">
        <v>68</v>
      </c>
      <c r="E357" s="290" t="s">
        <v>1313</v>
      </c>
      <c r="F357" s="290" t="s">
        <v>1314</v>
      </c>
      <c r="G357" s="289"/>
      <c r="H357" s="289"/>
      <c r="I357" s="291"/>
      <c r="J357" s="292">
        <f>BK357</f>
        <v>0</v>
      </c>
      <c r="K357" s="289"/>
      <c r="L357" s="293"/>
      <c r="M357" s="294"/>
      <c r="N357" s="295"/>
      <c r="O357" s="295"/>
      <c r="P357" s="296">
        <f>SUM(P358:P394)</f>
        <v>0</v>
      </c>
      <c r="Q357" s="295"/>
      <c r="R357" s="296">
        <f>SUM(R358:R394)</f>
        <v>0.0091900000000000003</v>
      </c>
      <c r="S357" s="295"/>
      <c r="T357" s="297">
        <f>SUM(T358:T394)</f>
        <v>0</v>
      </c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R357" s="298" t="s">
        <v>77</v>
      </c>
      <c r="AT357" s="299" t="s">
        <v>68</v>
      </c>
      <c r="AU357" s="299" t="s">
        <v>133</v>
      </c>
      <c r="AY357" s="298" t="s">
        <v>132</v>
      </c>
      <c r="BK357" s="300">
        <f>SUM(BK358:BK394)</f>
        <v>0</v>
      </c>
    </row>
    <row r="358" s="2" customFormat="1" ht="16.5" customHeight="1">
      <c r="A358" s="41"/>
      <c r="B358" s="42"/>
      <c r="C358" s="207" t="s">
        <v>759</v>
      </c>
      <c r="D358" s="207" t="s">
        <v>135</v>
      </c>
      <c r="E358" s="208" t="s">
        <v>1315</v>
      </c>
      <c r="F358" s="209" t="s">
        <v>1316</v>
      </c>
      <c r="G358" s="210" t="s">
        <v>412</v>
      </c>
      <c r="H358" s="211">
        <v>1</v>
      </c>
      <c r="I358" s="212"/>
      <c r="J358" s="213">
        <f>ROUND(I358*H358,2)</f>
        <v>0</v>
      </c>
      <c r="K358" s="209" t="s">
        <v>139</v>
      </c>
      <c r="L358" s="47"/>
      <c r="M358" s="214" t="s">
        <v>19</v>
      </c>
      <c r="N358" s="215" t="s">
        <v>40</v>
      </c>
      <c r="O358" s="87"/>
      <c r="P358" s="216">
        <f>O358*H358</f>
        <v>0</v>
      </c>
      <c r="Q358" s="216">
        <v>0</v>
      </c>
      <c r="R358" s="216">
        <f>Q358*H358</f>
        <v>0</v>
      </c>
      <c r="S358" s="216">
        <v>0</v>
      </c>
      <c r="T358" s="217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8" t="s">
        <v>270</v>
      </c>
      <c r="AT358" s="218" t="s">
        <v>135</v>
      </c>
      <c r="AU358" s="218" t="s">
        <v>140</v>
      </c>
      <c r="AY358" s="20" t="s">
        <v>132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20" t="s">
        <v>77</v>
      </c>
      <c r="BK358" s="219">
        <f>ROUND(I358*H358,2)</f>
        <v>0</v>
      </c>
      <c r="BL358" s="20" t="s">
        <v>270</v>
      </c>
      <c r="BM358" s="218" t="s">
        <v>1317</v>
      </c>
    </row>
    <row r="359" s="2" customFormat="1">
      <c r="A359" s="41"/>
      <c r="B359" s="42"/>
      <c r="C359" s="43"/>
      <c r="D359" s="220" t="s">
        <v>142</v>
      </c>
      <c r="E359" s="43"/>
      <c r="F359" s="221" t="s">
        <v>1318</v>
      </c>
      <c r="G359" s="43"/>
      <c r="H359" s="43"/>
      <c r="I359" s="222"/>
      <c r="J359" s="43"/>
      <c r="K359" s="43"/>
      <c r="L359" s="47"/>
      <c r="M359" s="223"/>
      <c r="N359" s="224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142</v>
      </c>
      <c r="AU359" s="20" t="s">
        <v>140</v>
      </c>
    </row>
    <row r="360" s="2" customFormat="1">
      <c r="A360" s="41"/>
      <c r="B360" s="42"/>
      <c r="C360" s="43"/>
      <c r="D360" s="225" t="s">
        <v>144</v>
      </c>
      <c r="E360" s="43"/>
      <c r="F360" s="226" t="s">
        <v>1319</v>
      </c>
      <c r="G360" s="43"/>
      <c r="H360" s="43"/>
      <c r="I360" s="222"/>
      <c r="J360" s="43"/>
      <c r="K360" s="43"/>
      <c r="L360" s="47"/>
      <c r="M360" s="223"/>
      <c r="N360" s="22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144</v>
      </c>
      <c r="AU360" s="20" t="s">
        <v>140</v>
      </c>
    </row>
    <row r="361" s="13" customFormat="1">
      <c r="A361" s="13"/>
      <c r="B361" s="227"/>
      <c r="C361" s="228"/>
      <c r="D361" s="220" t="s">
        <v>146</v>
      </c>
      <c r="E361" s="229" t="s">
        <v>19</v>
      </c>
      <c r="F361" s="230" t="s">
        <v>77</v>
      </c>
      <c r="G361" s="228"/>
      <c r="H361" s="231">
        <v>1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146</v>
      </c>
      <c r="AU361" s="237" t="s">
        <v>140</v>
      </c>
      <c r="AV361" s="13" t="s">
        <v>79</v>
      </c>
      <c r="AW361" s="13" t="s">
        <v>31</v>
      </c>
      <c r="AX361" s="13" t="s">
        <v>77</v>
      </c>
      <c r="AY361" s="237" t="s">
        <v>132</v>
      </c>
    </row>
    <row r="362" s="2" customFormat="1" ht="16.5" customHeight="1">
      <c r="A362" s="41"/>
      <c r="B362" s="42"/>
      <c r="C362" s="207" t="s">
        <v>763</v>
      </c>
      <c r="D362" s="207" t="s">
        <v>135</v>
      </c>
      <c r="E362" s="208" t="s">
        <v>1320</v>
      </c>
      <c r="F362" s="209" t="s">
        <v>1321</v>
      </c>
      <c r="G362" s="210" t="s">
        <v>412</v>
      </c>
      <c r="H362" s="211">
        <v>2</v>
      </c>
      <c r="I362" s="212"/>
      <c r="J362" s="213">
        <f>ROUND(I362*H362,2)</f>
        <v>0</v>
      </c>
      <c r="K362" s="209" t="s">
        <v>139</v>
      </c>
      <c r="L362" s="47"/>
      <c r="M362" s="214" t="s">
        <v>19</v>
      </c>
      <c r="N362" s="215" t="s">
        <v>40</v>
      </c>
      <c r="O362" s="87"/>
      <c r="P362" s="216">
        <f>O362*H362</f>
        <v>0</v>
      </c>
      <c r="Q362" s="216">
        <v>0</v>
      </c>
      <c r="R362" s="216">
        <f>Q362*H362</f>
        <v>0</v>
      </c>
      <c r="S362" s="216">
        <v>0</v>
      </c>
      <c r="T362" s="21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8" t="s">
        <v>270</v>
      </c>
      <c r="AT362" s="218" t="s">
        <v>135</v>
      </c>
      <c r="AU362" s="218" t="s">
        <v>140</v>
      </c>
      <c r="AY362" s="20" t="s">
        <v>132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20" t="s">
        <v>77</v>
      </c>
      <c r="BK362" s="219">
        <f>ROUND(I362*H362,2)</f>
        <v>0</v>
      </c>
      <c r="BL362" s="20" t="s">
        <v>270</v>
      </c>
      <c r="BM362" s="218" t="s">
        <v>1322</v>
      </c>
    </row>
    <row r="363" s="2" customFormat="1">
      <c r="A363" s="41"/>
      <c r="B363" s="42"/>
      <c r="C363" s="43"/>
      <c r="D363" s="220" t="s">
        <v>142</v>
      </c>
      <c r="E363" s="43"/>
      <c r="F363" s="221" t="s">
        <v>1323</v>
      </c>
      <c r="G363" s="43"/>
      <c r="H363" s="43"/>
      <c r="I363" s="222"/>
      <c r="J363" s="43"/>
      <c r="K363" s="43"/>
      <c r="L363" s="47"/>
      <c r="M363" s="223"/>
      <c r="N363" s="22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142</v>
      </c>
      <c r="AU363" s="20" t="s">
        <v>140</v>
      </c>
    </row>
    <row r="364" s="2" customFormat="1">
      <c r="A364" s="41"/>
      <c r="B364" s="42"/>
      <c r="C364" s="43"/>
      <c r="D364" s="225" t="s">
        <v>144</v>
      </c>
      <c r="E364" s="43"/>
      <c r="F364" s="226" t="s">
        <v>1324</v>
      </c>
      <c r="G364" s="43"/>
      <c r="H364" s="43"/>
      <c r="I364" s="222"/>
      <c r="J364" s="43"/>
      <c r="K364" s="43"/>
      <c r="L364" s="47"/>
      <c r="M364" s="223"/>
      <c r="N364" s="22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140</v>
      </c>
    </row>
    <row r="365" s="13" customFormat="1">
      <c r="A365" s="13"/>
      <c r="B365" s="227"/>
      <c r="C365" s="228"/>
      <c r="D365" s="220" t="s">
        <v>146</v>
      </c>
      <c r="E365" s="229" t="s">
        <v>19</v>
      </c>
      <c r="F365" s="230" t="s">
        <v>79</v>
      </c>
      <c r="G365" s="228"/>
      <c r="H365" s="231">
        <v>2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146</v>
      </c>
      <c r="AU365" s="237" t="s">
        <v>140</v>
      </c>
      <c r="AV365" s="13" t="s">
        <v>79</v>
      </c>
      <c r="AW365" s="13" t="s">
        <v>31</v>
      </c>
      <c r="AX365" s="13" t="s">
        <v>77</v>
      </c>
      <c r="AY365" s="237" t="s">
        <v>132</v>
      </c>
    </row>
    <row r="366" s="2" customFormat="1" ht="16.5" customHeight="1">
      <c r="A366" s="41"/>
      <c r="B366" s="42"/>
      <c r="C366" s="207" t="s">
        <v>771</v>
      </c>
      <c r="D366" s="207" t="s">
        <v>135</v>
      </c>
      <c r="E366" s="208" t="s">
        <v>1325</v>
      </c>
      <c r="F366" s="209" t="s">
        <v>1326</v>
      </c>
      <c r="G366" s="210" t="s">
        <v>412</v>
      </c>
      <c r="H366" s="211">
        <v>48</v>
      </c>
      <c r="I366" s="212"/>
      <c r="J366" s="213">
        <f>ROUND(I366*H366,2)</f>
        <v>0</v>
      </c>
      <c r="K366" s="209" t="s">
        <v>139</v>
      </c>
      <c r="L366" s="47"/>
      <c r="M366" s="214" t="s">
        <v>19</v>
      </c>
      <c r="N366" s="215" t="s">
        <v>40</v>
      </c>
      <c r="O366" s="87"/>
      <c r="P366" s="216">
        <f>O366*H366</f>
        <v>0</v>
      </c>
      <c r="Q366" s="216">
        <v>0</v>
      </c>
      <c r="R366" s="216">
        <f>Q366*H366</f>
        <v>0</v>
      </c>
      <c r="S366" s="216">
        <v>0</v>
      </c>
      <c r="T366" s="21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8" t="s">
        <v>270</v>
      </c>
      <c r="AT366" s="218" t="s">
        <v>135</v>
      </c>
      <c r="AU366" s="218" t="s">
        <v>140</v>
      </c>
      <c r="AY366" s="20" t="s">
        <v>132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20" t="s">
        <v>77</v>
      </c>
      <c r="BK366" s="219">
        <f>ROUND(I366*H366,2)</f>
        <v>0</v>
      </c>
      <c r="BL366" s="20" t="s">
        <v>270</v>
      </c>
      <c r="BM366" s="218" t="s">
        <v>1327</v>
      </c>
    </row>
    <row r="367" s="2" customFormat="1">
      <c r="A367" s="41"/>
      <c r="B367" s="42"/>
      <c r="C367" s="43"/>
      <c r="D367" s="220" t="s">
        <v>142</v>
      </c>
      <c r="E367" s="43"/>
      <c r="F367" s="221" t="s">
        <v>1328</v>
      </c>
      <c r="G367" s="43"/>
      <c r="H367" s="43"/>
      <c r="I367" s="222"/>
      <c r="J367" s="43"/>
      <c r="K367" s="43"/>
      <c r="L367" s="47"/>
      <c r="M367" s="223"/>
      <c r="N367" s="22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142</v>
      </c>
      <c r="AU367" s="20" t="s">
        <v>140</v>
      </c>
    </row>
    <row r="368" s="2" customFormat="1">
      <c r="A368" s="41"/>
      <c r="B368" s="42"/>
      <c r="C368" s="43"/>
      <c r="D368" s="225" t="s">
        <v>144</v>
      </c>
      <c r="E368" s="43"/>
      <c r="F368" s="226" t="s">
        <v>1329</v>
      </c>
      <c r="G368" s="43"/>
      <c r="H368" s="43"/>
      <c r="I368" s="222"/>
      <c r="J368" s="43"/>
      <c r="K368" s="43"/>
      <c r="L368" s="47"/>
      <c r="M368" s="223"/>
      <c r="N368" s="22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144</v>
      </c>
      <c r="AU368" s="20" t="s">
        <v>140</v>
      </c>
    </row>
    <row r="369" s="13" customFormat="1">
      <c r="A369" s="13"/>
      <c r="B369" s="227"/>
      <c r="C369" s="228"/>
      <c r="D369" s="220" t="s">
        <v>146</v>
      </c>
      <c r="E369" s="229" t="s">
        <v>19</v>
      </c>
      <c r="F369" s="230" t="s">
        <v>524</v>
      </c>
      <c r="G369" s="228"/>
      <c r="H369" s="231">
        <v>48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146</v>
      </c>
      <c r="AU369" s="237" t="s">
        <v>140</v>
      </c>
      <c r="AV369" s="13" t="s">
        <v>79</v>
      </c>
      <c r="AW369" s="13" t="s">
        <v>31</v>
      </c>
      <c r="AX369" s="13" t="s">
        <v>77</v>
      </c>
      <c r="AY369" s="237" t="s">
        <v>132</v>
      </c>
    </row>
    <row r="370" s="2" customFormat="1" ht="16.5" customHeight="1">
      <c r="A370" s="41"/>
      <c r="B370" s="42"/>
      <c r="C370" s="259" t="s">
        <v>779</v>
      </c>
      <c r="D370" s="259" t="s">
        <v>215</v>
      </c>
      <c r="E370" s="260" t="s">
        <v>1330</v>
      </c>
      <c r="F370" s="261" t="s">
        <v>1331</v>
      </c>
      <c r="G370" s="262" t="s">
        <v>1279</v>
      </c>
      <c r="H370" s="263">
        <v>1</v>
      </c>
      <c r="I370" s="264"/>
      <c r="J370" s="265">
        <f>ROUND(I370*H370,2)</f>
        <v>0</v>
      </c>
      <c r="K370" s="261" t="s">
        <v>19</v>
      </c>
      <c r="L370" s="266"/>
      <c r="M370" s="267" t="s">
        <v>19</v>
      </c>
      <c r="N370" s="268" t="s">
        <v>40</v>
      </c>
      <c r="O370" s="87"/>
      <c r="P370" s="216">
        <f>O370*H370</f>
        <v>0</v>
      </c>
      <c r="Q370" s="216">
        <v>0</v>
      </c>
      <c r="R370" s="216">
        <f>Q370*H370</f>
        <v>0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214</v>
      </c>
      <c r="AT370" s="218" t="s">
        <v>215</v>
      </c>
      <c r="AU370" s="218" t="s">
        <v>140</v>
      </c>
      <c r="AY370" s="20" t="s">
        <v>132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77</v>
      </c>
      <c r="BK370" s="219">
        <f>ROUND(I370*H370,2)</f>
        <v>0</v>
      </c>
      <c r="BL370" s="20" t="s">
        <v>140</v>
      </c>
      <c r="BM370" s="218" t="s">
        <v>1332</v>
      </c>
    </row>
    <row r="371" s="2" customFormat="1">
      <c r="A371" s="41"/>
      <c r="B371" s="42"/>
      <c r="C371" s="43"/>
      <c r="D371" s="220" t="s">
        <v>142</v>
      </c>
      <c r="E371" s="43"/>
      <c r="F371" s="221" t="s">
        <v>1331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142</v>
      </c>
      <c r="AU371" s="20" t="s">
        <v>140</v>
      </c>
    </row>
    <row r="372" s="13" customFormat="1">
      <c r="A372" s="13"/>
      <c r="B372" s="227"/>
      <c r="C372" s="228"/>
      <c r="D372" s="220" t="s">
        <v>146</v>
      </c>
      <c r="E372" s="229" t="s">
        <v>19</v>
      </c>
      <c r="F372" s="230" t="s">
        <v>77</v>
      </c>
      <c r="G372" s="228"/>
      <c r="H372" s="231">
        <v>1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146</v>
      </c>
      <c r="AU372" s="237" t="s">
        <v>140</v>
      </c>
      <c r="AV372" s="13" t="s">
        <v>79</v>
      </c>
      <c r="AW372" s="13" t="s">
        <v>31</v>
      </c>
      <c r="AX372" s="13" t="s">
        <v>77</v>
      </c>
      <c r="AY372" s="237" t="s">
        <v>132</v>
      </c>
    </row>
    <row r="373" s="2" customFormat="1" ht="16.5" customHeight="1">
      <c r="A373" s="41"/>
      <c r="B373" s="42"/>
      <c r="C373" s="259" t="s">
        <v>784</v>
      </c>
      <c r="D373" s="259" t="s">
        <v>215</v>
      </c>
      <c r="E373" s="260" t="s">
        <v>1333</v>
      </c>
      <c r="F373" s="261" t="s">
        <v>1334</v>
      </c>
      <c r="G373" s="262" t="s">
        <v>412</v>
      </c>
      <c r="H373" s="263">
        <v>4</v>
      </c>
      <c r="I373" s="264"/>
      <c r="J373" s="265">
        <f>ROUND(I373*H373,2)</f>
        <v>0</v>
      </c>
      <c r="K373" s="261" t="s">
        <v>139</v>
      </c>
      <c r="L373" s="266"/>
      <c r="M373" s="267" t="s">
        <v>19</v>
      </c>
      <c r="N373" s="268" t="s">
        <v>40</v>
      </c>
      <c r="O373" s="87"/>
      <c r="P373" s="216">
        <f>O373*H373</f>
        <v>0</v>
      </c>
      <c r="Q373" s="216">
        <v>0.00040000000000000002</v>
      </c>
      <c r="R373" s="216">
        <f>Q373*H373</f>
        <v>0.0016000000000000001</v>
      </c>
      <c r="S373" s="216">
        <v>0</v>
      </c>
      <c r="T373" s="21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8" t="s">
        <v>214</v>
      </c>
      <c r="AT373" s="218" t="s">
        <v>215</v>
      </c>
      <c r="AU373" s="218" t="s">
        <v>140</v>
      </c>
      <c r="AY373" s="20" t="s">
        <v>132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20" t="s">
        <v>77</v>
      </c>
      <c r="BK373" s="219">
        <f>ROUND(I373*H373,2)</f>
        <v>0</v>
      </c>
      <c r="BL373" s="20" t="s">
        <v>140</v>
      </c>
      <c r="BM373" s="218" t="s">
        <v>1335</v>
      </c>
    </row>
    <row r="374" s="2" customFormat="1">
      <c r="A374" s="41"/>
      <c r="B374" s="42"/>
      <c r="C374" s="43"/>
      <c r="D374" s="220" t="s">
        <v>142</v>
      </c>
      <c r="E374" s="43"/>
      <c r="F374" s="221" t="s">
        <v>1334</v>
      </c>
      <c r="G374" s="43"/>
      <c r="H374" s="43"/>
      <c r="I374" s="222"/>
      <c r="J374" s="43"/>
      <c r="K374" s="43"/>
      <c r="L374" s="47"/>
      <c r="M374" s="223"/>
      <c r="N374" s="22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142</v>
      </c>
      <c r="AU374" s="20" t="s">
        <v>140</v>
      </c>
    </row>
    <row r="375" s="13" customFormat="1">
      <c r="A375" s="13"/>
      <c r="B375" s="227"/>
      <c r="C375" s="228"/>
      <c r="D375" s="220" t="s">
        <v>146</v>
      </c>
      <c r="E375" s="229" t="s">
        <v>19</v>
      </c>
      <c r="F375" s="230" t="s">
        <v>140</v>
      </c>
      <c r="G375" s="228"/>
      <c r="H375" s="231">
        <v>4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146</v>
      </c>
      <c r="AU375" s="237" t="s">
        <v>140</v>
      </c>
      <c r="AV375" s="13" t="s">
        <v>79</v>
      </c>
      <c r="AW375" s="13" t="s">
        <v>31</v>
      </c>
      <c r="AX375" s="13" t="s">
        <v>77</v>
      </c>
      <c r="AY375" s="237" t="s">
        <v>132</v>
      </c>
    </row>
    <row r="376" s="2" customFormat="1" ht="16.5" customHeight="1">
      <c r="A376" s="41"/>
      <c r="B376" s="42"/>
      <c r="C376" s="259" t="s">
        <v>792</v>
      </c>
      <c r="D376" s="259" t="s">
        <v>215</v>
      </c>
      <c r="E376" s="260" t="s">
        <v>1336</v>
      </c>
      <c r="F376" s="261" t="s">
        <v>1337</v>
      </c>
      <c r="G376" s="262" t="s">
        <v>412</v>
      </c>
      <c r="H376" s="263">
        <v>14</v>
      </c>
      <c r="I376" s="264"/>
      <c r="J376" s="265">
        <f>ROUND(I376*H376,2)</f>
        <v>0</v>
      </c>
      <c r="K376" s="261" t="s">
        <v>139</v>
      </c>
      <c r="L376" s="266"/>
      <c r="M376" s="267" t="s">
        <v>19</v>
      </c>
      <c r="N376" s="268" t="s">
        <v>40</v>
      </c>
      <c r="O376" s="87"/>
      <c r="P376" s="216">
        <f>O376*H376</f>
        <v>0</v>
      </c>
      <c r="Q376" s="216">
        <v>0.00040000000000000002</v>
      </c>
      <c r="R376" s="216">
        <f>Q376*H376</f>
        <v>0.0055999999999999999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214</v>
      </c>
      <c r="AT376" s="218" t="s">
        <v>215</v>
      </c>
      <c r="AU376" s="218" t="s">
        <v>140</v>
      </c>
      <c r="AY376" s="20" t="s">
        <v>132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77</v>
      </c>
      <c r="BK376" s="219">
        <f>ROUND(I376*H376,2)</f>
        <v>0</v>
      </c>
      <c r="BL376" s="20" t="s">
        <v>140</v>
      </c>
      <c r="BM376" s="218" t="s">
        <v>1338</v>
      </c>
    </row>
    <row r="377" s="2" customFormat="1">
      <c r="A377" s="41"/>
      <c r="B377" s="42"/>
      <c r="C377" s="43"/>
      <c r="D377" s="220" t="s">
        <v>142</v>
      </c>
      <c r="E377" s="43"/>
      <c r="F377" s="221" t="s">
        <v>1337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142</v>
      </c>
      <c r="AU377" s="20" t="s">
        <v>140</v>
      </c>
    </row>
    <row r="378" s="13" customFormat="1">
      <c r="A378" s="13"/>
      <c r="B378" s="227"/>
      <c r="C378" s="228"/>
      <c r="D378" s="220" t="s">
        <v>146</v>
      </c>
      <c r="E378" s="229" t="s">
        <v>19</v>
      </c>
      <c r="F378" s="230" t="s">
        <v>261</v>
      </c>
      <c r="G378" s="228"/>
      <c r="H378" s="231">
        <v>14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146</v>
      </c>
      <c r="AU378" s="237" t="s">
        <v>140</v>
      </c>
      <c r="AV378" s="13" t="s">
        <v>79</v>
      </c>
      <c r="AW378" s="13" t="s">
        <v>31</v>
      </c>
      <c r="AX378" s="13" t="s">
        <v>77</v>
      </c>
      <c r="AY378" s="237" t="s">
        <v>132</v>
      </c>
    </row>
    <row r="379" s="2" customFormat="1" ht="16.5" customHeight="1">
      <c r="A379" s="41"/>
      <c r="B379" s="42"/>
      <c r="C379" s="259" t="s">
        <v>802</v>
      </c>
      <c r="D379" s="259" t="s">
        <v>215</v>
      </c>
      <c r="E379" s="260" t="s">
        <v>1339</v>
      </c>
      <c r="F379" s="261" t="s">
        <v>1340</v>
      </c>
      <c r="G379" s="262" t="s">
        <v>412</v>
      </c>
      <c r="H379" s="263">
        <v>1</v>
      </c>
      <c r="I379" s="264"/>
      <c r="J379" s="265">
        <f>ROUND(I379*H379,2)</f>
        <v>0</v>
      </c>
      <c r="K379" s="261" t="s">
        <v>139</v>
      </c>
      <c r="L379" s="266"/>
      <c r="M379" s="267" t="s">
        <v>19</v>
      </c>
      <c r="N379" s="268" t="s">
        <v>40</v>
      </c>
      <c r="O379" s="87"/>
      <c r="P379" s="216">
        <f>O379*H379</f>
        <v>0</v>
      </c>
      <c r="Q379" s="216">
        <v>0.0010499999999999999</v>
      </c>
      <c r="R379" s="216">
        <f>Q379*H379</f>
        <v>0.0010499999999999999</v>
      </c>
      <c r="S379" s="216">
        <v>0</v>
      </c>
      <c r="T379" s="217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8" t="s">
        <v>214</v>
      </c>
      <c r="AT379" s="218" t="s">
        <v>215</v>
      </c>
      <c r="AU379" s="218" t="s">
        <v>140</v>
      </c>
      <c r="AY379" s="20" t="s">
        <v>132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20" t="s">
        <v>77</v>
      </c>
      <c r="BK379" s="219">
        <f>ROUND(I379*H379,2)</f>
        <v>0</v>
      </c>
      <c r="BL379" s="20" t="s">
        <v>140</v>
      </c>
      <c r="BM379" s="218" t="s">
        <v>1341</v>
      </c>
    </row>
    <row r="380" s="2" customFormat="1">
      <c r="A380" s="41"/>
      <c r="B380" s="42"/>
      <c r="C380" s="43"/>
      <c r="D380" s="220" t="s">
        <v>142</v>
      </c>
      <c r="E380" s="43"/>
      <c r="F380" s="221" t="s">
        <v>1340</v>
      </c>
      <c r="G380" s="43"/>
      <c r="H380" s="43"/>
      <c r="I380" s="222"/>
      <c r="J380" s="43"/>
      <c r="K380" s="43"/>
      <c r="L380" s="47"/>
      <c r="M380" s="223"/>
      <c r="N380" s="224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142</v>
      </c>
      <c r="AU380" s="20" t="s">
        <v>140</v>
      </c>
    </row>
    <row r="381" s="13" customFormat="1">
      <c r="A381" s="13"/>
      <c r="B381" s="227"/>
      <c r="C381" s="228"/>
      <c r="D381" s="220" t="s">
        <v>146</v>
      </c>
      <c r="E381" s="229" t="s">
        <v>19</v>
      </c>
      <c r="F381" s="230" t="s">
        <v>77</v>
      </c>
      <c r="G381" s="228"/>
      <c r="H381" s="231">
        <v>1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7" t="s">
        <v>146</v>
      </c>
      <c r="AU381" s="237" t="s">
        <v>140</v>
      </c>
      <c r="AV381" s="13" t="s">
        <v>79</v>
      </c>
      <c r="AW381" s="13" t="s">
        <v>31</v>
      </c>
      <c r="AX381" s="13" t="s">
        <v>77</v>
      </c>
      <c r="AY381" s="237" t="s">
        <v>132</v>
      </c>
    </row>
    <row r="382" s="2" customFormat="1" ht="16.5" customHeight="1">
      <c r="A382" s="41"/>
      <c r="B382" s="42"/>
      <c r="C382" s="259" t="s">
        <v>813</v>
      </c>
      <c r="D382" s="259" t="s">
        <v>215</v>
      </c>
      <c r="E382" s="260" t="s">
        <v>1342</v>
      </c>
      <c r="F382" s="261" t="s">
        <v>1343</v>
      </c>
      <c r="G382" s="262" t="s">
        <v>412</v>
      </c>
      <c r="H382" s="263">
        <v>2</v>
      </c>
      <c r="I382" s="264"/>
      <c r="J382" s="265">
        <f>ROUND(I382*H382,2)</f>
        <v>0</v>
      </c>
      <c r="K382" s="261" t="s">
        <v>139</v>
      </c>
      <c r="L382" s="266"/>
      <c r="M382" s="267" t="s">
        <v>19</v>
      </c>
      <c r="N382" s="268" t="s">
        <v>40</v>
      </c>
      <c r="O382" s="87"/>
      <c r="P382" s="216">
        <f>O382*H382</f>
        <v>0</v>
      </c>
      <c r="Q382" s="216">
        <v>0.00046999999999999999</v>
      </c>
      <c r="R382" s="216">
        <f>Q382*H382</f>
        <v>0.00093999999999999997</v>
      </c>
      <c r="S382" s="216">
        <v>0</v>
      </c>
      <c r="T382" s="217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8" t="s">
        <v>214</v>
      </c>
      <c r="AT382" s="218" t="s">
        <v>215</v>
      </c>
      <c r="AU382" s="218" t="s">
        <v>140</v>
      </c>
      <c r="AY382" s="20" t="s">
        <v>132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20" t="s">
        <v>77</v>
      </c>
      <c r="BK382" s="219">
        <f>ROUND(I382*H382,2)</f>
        <v>0</v>
      </c>
      <c r="BL382" s="20" t="s">
        <v>140</v>
      </c>
      <c r="BM382" s="218" t="s">
        <v>1344</v>
      </c>
    </row>
    <row r="383" s="2" customFormat="1">
      <c r="A383" s="41"/>
      <c r="B383" s="42"/>
      <c r="C383" s="43"/>
      <c r="D383" s="220" t="s">
        <v>142</v>
      </c>
      <c r="E383" s="43"/>
      <c r="F383" s="221" t="s">
        <v>1343</v>
      </c>
      <c r="G383" s="43"/>
      <c r="H383" s="43"/>
      <c r="I383" s="222"/>
      <c r="J383" s="43"/>
      <c r="K383" s="43"/>
      <c r="L383" s="47"/>
      <c r="M383" s="223"/>
      <c r="N383" s="22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142</v>
      </c>
      <c r="AU383" s="20" t="s">
        <v>140</v>
      </c>
    </row>
    <row r="384" s="13" customFormat="1">
      <c r="A384" s="13"/>
      <c r="B384" s="227"/>
      <c r="C384" s="228"/>
      <c r="D384" s="220" t="s">
        <v>146</v>
      </c>
      <c r="E384" s="229" t="s">
        <v>19</v>
      </c>
      <c r="F384" s="230" t="s">
        <v>79</v>
      </c>
      <c r="G384" s="228"/>
      <c r="H384" s="231">
        <v>2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146</v>
      </c>
      <c r="AU384" s="237" t="s">
        <v>140</v>
      </c>
      <c r="AV384" s="13" t="s">
        <v>79</v>
      </c>
      <c r="AW384" s="13" t="s">
        <v>31</v>
      </c>
      <c r="AX384" s="13" t="s">
        <v>77</v>
      </c>
      <c r="AY384" s="237" t="s">
        <v>132</v>
      </c>
    </row>
    <row r="385" s="2" customFormat="1" ht="16.5" customHeight="1">
      <c r="A385" s="41"/>
      <c r="B385" s="42"/>
      <c r="C385" s="259" t="s">
        <v>821</v>
      </c>
      <c r="D385" s="259" t="s">
        <v>215</v>
      </c>
      <c r="E385" s="260" t="s">
        <v>1345</v>
      </c>
      <c r="F385" s="261" t="s">
        <v>1346</v>
      </c>
      <c r="G385" s="262" t="s">
        <v>412</v>
      </c>
      <c r="H385" s="263">
        <v>3</v>
      </c>
      <c r="I385" s="264"/>
      <c r="J385" s="265">
        <f>ROUND(I385*H385,2)</f>
        <v>0</v>
      </c>
      <c r="K385" s="261" t="s">
        <v>19</v>
      </c>
      <c r="L385" s="266"/>
      <c r="M385" s="267" t="s">
        <v>19</v>
      </c>
      <c r="N385" s="268" t="s">
        <v>40</v>
      </c>
      <c r="O385" s="87"/>
      <c r="P385" s="216">
        <f>O385*H385</f>
        <v>0</v>
      </c>
      <c r="Q385" s="216">
        <v>0</v>
      </c>
      <c r="R385" s="216">
        <f>Q385*H385</f>
        <v>0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214</v>
      </c>
      <c r="AT385" s="218" t="s">
        <v>215</v>
      </c>
      <c r="AU385" s="218" t="s">
        <v>140</v>
      </c>
      <c r="AY385" s="20" t="s">
        <v>132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20" t="s">
        <v>77</v>
      </c>
      <c r="BK385" s="219">
        <f>ROUND(I385*H385,2)</f>
        <v>0</v>
      </c>
      <c r="BL385" s="20" t="s">
        <v>140</v>
      </c>
      <c r="BM385" s="218" t="s">
        <v>1347</v>
      </c>
    </row>
    <row r="386" s="2" customFormat="1">
      <c r="A386" s="41"/>
      <c r="B386" s="42"/>
      <c r="C386" s="43"/>
      <c r="D386" s="220" t="s">
        <v>142</v>
      </c>
      <c r="E386" s="43"/>
      <c r="F386" s="221" t="s">
        <v>1346</v>
      </c>
      <c r="G386" s="43"/>
      <c r="H386" s="43"/>
      <c r="I386" s="222"/>
      <c r="J386" s="43"/>
      <c r="K386" s="43"/>
      <c r="L386" s="47"/>
      <c r="M386" s="223"/>
      <c r="N386" s="22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142</v>
      </c>
      <c r="AU386" s="20" t="s">
        <v>140</v>
      </c>
    </row>
    <row r="387" s="13" customFormat="1">
      <c r="A387" s="13"/>
      <c r="B387" s="227"/>
      <c r="C387" s="228"/>
      <c r="D387" s="220" t="s">
        <v>146</v>
      </c>
      <c r="E387" s="229" t="s">
        <v>19</v>
      </c>
      <c r="F387" s="230" t="s">
        <v>133</v>
      </c>
      <c r="G387" s="228"/>
      <c r="H387" s="231">
        <v>3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146</v>
      </c>
      <c r="AU387" s="237" t="s">
        <v>140</v>
      </c>
      <c r="AV387" s="13" t="s">
        <v>79</v>
      </c>
      <c r="AW387" s="13" t="s">
        <v>31</v>
      </c>
      <c r="AX387" s="13" t="s">
        <v>77</v>
      </c>
      <c r="AY387" s="237" t="s">
        <v>132</v>
      </c>
    </row>
    <row r="388" s="2" customFormat="1" ht="16.5" customHeight="1">
      <c r="A388" s="41"/>
      <c r="B388" s="42"/>
      <c r="C388" s="259" t="s">
        <v>827</v>
      </c>
      <c r="D388" s="259" t="s">
        <v>215</v>
      </c>
      <c r="E388" s="260" t="s">
        <v>1348</v>
      </c>
      <c r="F388" s="261" t="s">
        <v>1349</v>
      </c>
      <c r="G388" s="262" t="s">
        <v>1279</v>
      </c>
      <c r="H388" s="263">
        <v>1</v>
      </c>
      <c r="I388" s="264"/>
      <c r="J388" s="265">
        <f>ROUND(I388*H388,2)</f>
        <v>0</v>
      </c>
      <c r="K388" s="261" t="s">
        <v>19</v>
      </c>
      <c r="L388" s="266"/>
      <c r="M388" s="267" t="s">
        <v>19</v>
      </c>
      <c r="N388" s="268" t="s">
        <v>40</v>
      </c>
      <c r="O388" s="87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214</v>
      </c>
      <c r="AT388" s="218" t="s">
        <v>215</v>
      </c>
      <c r="AU388" s="218" t="s">
        <v>140</v>
      </c>
      <c r="AY388" s="20" t="s">
        <v>132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20" t="s">
        <v>77</v>
      </c>
      <c r="BK388" s="219">
        <f>ROUND(I388*H388,2)</f>
        <v>0</v>
      </c>
      <c r="BL388" s="20" t="s">
        <v>140</v>
      </c>
      <c r="BM388" s="218" t="s">
        <v>1350</v>
      </c>
    </row>
    <row r="389" s="2" customFormat="1">
      <c r="A389" s="41"/>
      <c r="B389" s="42"/>
      <c r="C389" s="43"/>
      <c r="D389" s="220" t="s">
        <v>142</v>
      </c>
      <c r="E389" s="43"/>
      <c r="F389" s="221" t="s">
        <v>1349</v>
      </c>
      <c r="G389" s="43"/>
      <c r="H389" s="43"/>
      <c r="I389" s="222"/>
      <c r="J389" s="43"/>
      <c r="K389" s="43"/>
      <c r="L389" s="47"/>
      <c r="M389" s="223"/>
      <c r="N389" s="22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142</v>
      </c>
      <c r="AU389" s="20" t="s">
        <v>140</v>
      </c>
    </row>
    <row r="390" s="13" customFormat="1">
      <c r="A390" s="13"/>
      <c r="B390" s="227"/>
      <c r="C390" s="228"/>
      <c r="D390" s="220" t="s">
        <v>146</v>
      </c>
      <c r="E390" s="229" t="s">
        <v>19</v>
      </c>
      <c r="F390" s="230" t="s">
        <v>77</v>
      </c>
      <c r="G390" s="228"/>
      <c r="H390" s="231">
        <v>1</v>
      </c>
      <c r="I390" s="232"/>
      <c r="J390" s="228"/>
      <c r="K390" s="228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146</v>
      </c>
      <c r="AU390" s="237" t="s">
        <v>140</v>
      </c>
      <c r="AV390" s="13" t="s">
        <v>79</v>
      </c>
      <c r="AW390" s="13" t="s">
        <v>31</v>
      </c>
      <c r="AX390" s="13" t="s">
        <v>77</v>
      </c>
      <c r="AY390" s="237" t="s">
        <v>132</v>
      </c>
    </row>
    <row r="391" s="2" customFormat="1" ht="16.5" customHeight="1">
      <c r="A391" s="41"/>
      <c r="B391" s="42"/>
      <c r="C391" s="207" t="s">
        <v>277</v>
      </c>
      <c r="D391" s="207" t="s">
        <v>135</v>
      </c>
      <c r="E391" s="208" t="s">
        <v>1351</v>
      </c>
      <c r="F391" s="209" t="s">
        <v>1352</v>
      </c>
      <c r="G391" s="210" t="s">
        <v>273</v>
      </c>
      <c r="H391" s="211">
        <v>5</v>
      </c>
      <c r="I391" s="212"/>
      <c r="J391" s="213">
        <f>ROUND(I391*H391,2)</f>
        <v>0</v>
      </c>
      <c r="K391" s="209" t="s">
        <v>139</v>
      </c>
      <c r="L391" s="47"/>
      <c r="M391" s="214" t="s">
        <v>19</v>
      </c>
      <c r="N391" s="215" t="s">
        <v>40</v>
      </c>
      <c r="O391" s="87"/>
      <c r="P391" s="216">
        <f>O391*H391</f>
        <v>0</v>
      </c>
      <c r="Q391" s="216">
        <v>0</v>
      </c>
      <c r="R391" s="216">
        <f>Q391*H391</f>
        <v>0</v>
      </c>
      <c r="S391" s="216">
        <v>0</v>
      </c>
      <c r="T391" s="217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8" t="s">
        <v>1353</v>
      </c>
      <c r="AT391" s="218" t="s">
        <v>135</v>
      </c>
      <c r="AU391" s="218" t="s">
        <v>140</v>
      </c>
      <c r="AY391" s="20" t="s">
        <v>132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20" t="s">
        <v>77</v>
      </c>
      <c r="BK391" s="219">
        <f>ROUND(I391*H391,2)</f>
        <v>0</v>
      </c>
      <c r="BL391" s="20" t="s">
        <v>1353</v>
      </c>
      <c r="BM391" s="218" t="s">
        <v>1354</v>
      </c>
    </row>
    <row r="392" s="2" customFormat="1">
      <c r="A392" s="41"/>
      <c r="B392" s="42"/>
      <c r="C392" s="43"/>
      <c r="D392" s="220" t="s">
        <v>142</v>
      </c>
      <c r="E392" s="43"/>
      <c r="F392" s="221" t="s">
        <v>1355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142</v>
      </c>
      <c r="AU392" s="20" t="s">
        <v>140</v>
      </c>
    </row>
    <row r="393" s="2" customFormat="1">
      <c r="A393" s="41"/>
      <c r="B393" s="42"/>
      <c r="C393" s="43"/>
      <c r="D393" s="225" t="s">
        <v>144</v>
      </c>
      <c r="E393" s="43"/>
      <c r="F393" s="226" t="s">
        <v>1356</v>
      </c>
      <c r="G393" s="43"/>
      <c r="H393" s="43"/>
      <c r="I393" s="222"/>
      <c r="J393" s="43"/>
      <c r="K393" s="43"/>
      <c r="L393" s="47"/>
      <c r="M393" s="223"/>
      <c r="N393" s="22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144</v>
      </c>
      <c r="AU393" s="20" t="s">
        <v>140</v>
      </c>
    </row>
    <row r="394" s="13" customFormat="1">
      <c r="A394" s="13"/>
      <c r="B394" s="227"/>
      <c r="C394" s="228"/>
      <c r="D394" s="220" t="s">
        <v>146</v>
      </c>
      <c r="E394" s="229" t="s">
        <v>19</v>
      </c>
      <c r="F394" s="230" t="s">
        <v>1357</v>
      </c>
      <c r="G394" s="228"/>
      <c r="H394" s="231">
        <v>5</v>
      </c>
      <c r="I394" s="232"/>
      <c r="J394" s="228"/>
      <c r="K394" s="228"/>
      <c r="L394" s="233"/>
      <c r="M394" s="301"/>
      <c r="N394" s="302"/>
      <c r="O394" s="302"/>
      <c r="P394" s="302"/>
      <c r="Q394" s="302"/>
      <c r="R394" s="302"/>
      <c r="S394" s="302"/>
      <c r="T394" s="30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146</v>
      </c>
      <c r="AU394" s="237" t="s">
        <v>140</v>
      </c>
      <c r="AV394" s="13" t="s">
        <v>79</v>
      </c>
      <c r="AW394" s="13" t="s">
        <v>31</v>
      </c>
      <c r="AX394" s="13" t="s">
        <v>77</v>
      </c>
      <c r="AY394" s="237" t="s">
        <v>132</v>
      </c>
    </row>
    <row r="395" s="2" customFormat="1" ht="6.96" customHeight="1">
      <c r="A395" s="41"/>
      <c r="B395" s="62"/>
      <c r="C395" s="63"/>
      <c r="D395" s="63"/>
      <c r="E395" s="63"/>
      <c r="F395" s="63"/>
      <c r="G395" s="63"/>
      <c r="H395" s="63"/>
      <c r="I395" s="63"/>
      <c r="J395" s="63"/>
      <c r="K395" s="63"/>
      <c r="L395" s="47"/>
      <c r="M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</row>
  </sheetData>
  <sheetProtection sheet="1" autoFilter="0" formatColumns="0" formatRows="0" objects="1" scenarios="1" spinCount="100000" saltValue="4uufs/helhqoRH0ce/nm4n9BsKUbXbFIPKbNvAl3HLZ57ptrR+4mn1yz/LufJYrM37wdgNoc/eWVDmsQSoU4Og==" hashValue="PDCCiFzSFiQP8DzY6VRQF9HS8fOtVz6sByl2Cm82hknq6DE/w8U4YN+7fLGHAPOiZCjDm8rcRPJo+MLJCAaA0A==" algorithmName="SHA-512" password="CC35"/>
  <autoFilter ref="C88:K39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32112121"/>
    <hyperlink ref="F98" r:id="rId2" display="https://podminky.urs.cz/item/CS_URS_2023_01/132212121"/>
    <hyperlink ref="F102" r:id="rId3" display="https://podminky.urs.cz/item/CS_URS_2023_01/174111101"/>
    <hyperlink ref="F114" r:id="rId4" display="https://podminky.urs.cz/item/CS_URS_2023_01/971042131"/>
    <hyperlink ref="F118" r:id="rId5" display="https://podminky.urs.cz/item/CS_URS_2023_01/971042141"/>
    <hyperlink ref="F122" r:id="rId6" display="https://podminky.urs.cz/item/CS_URS_2023_01/972012211"/>
    <hyperlink ref="F125" r:id="rId7" display="https://podminky.urs.cz/item/CS_URS_2023_01/972085391"/>
    <hyperlink ref="F128" r:id="rId8" display="https://podminky.urs.cz/item/CS_URS_2023_01/974031143"/>
    <hyperlink ref="F133" r:id="rId9" display="https://podminky.urs.cz/item/CS_URS_2023_01/997013501"/>
    <hyperlink ref="F136" r:id="rId10" display="https://podminky.urs.cz/item/CS_URS_2023_01/997013509"/>
    <hyperlink ref="F139" r:id="rId11" display="https://podminky.urs.cz/item/CS_URS_2023_01/997013631"/>
    <hyperlink ref="F144" r:id="rId12" display="https://podminky.urs.cz/item/CS_URS_2023_01/741810002"/>
    <hyperlink ref="F148" r:id="rId13" display="https://podminky.urs.cz/item/CS_URS_2023_01/741810002"/>
    <hyperlink ref="F154" r:id="rId14" display="https://podminky.urs.cz/item/CS_URS_2023_01/741112001"/>
    <hyperlink ref="F166" r:id="rId15" display="https://podminky.urs.cz/item/CS_URS_2023_01/741120001"/>
    <hyperlink ref="F170" r:id="rId16" display="https://podminky.urs.cz/item/CS_URS_2023_01/741122015"/>
    <hyperlink ref="F174" r:id="rId17" display="https://podminky.urs.cz/item/CS_URS_2023_01/741122016"/>
    <hyperlink ref="F178" r:id="rId18" display="https://podminky.urs.cz/item/CS_URS_2023_01/741122032"/>
    <hyperlink ref="F201" r:id="rId19" display="https://podminky.urs.cz/item/CS_URS_2023_01/741128002"/>
    <hyperlink ref="F205" r:id="rId20" display="https://podminky.urs.cz/item/CS_URS_2023_01/741128003"/>
    <hyperlink ref="F209" r:id="rId21" display="https://podminky.urs.cz/item/CS_URS_2023_01/741310001"/>
    <hyperlink ref="F216" r:id="rId22" display="https://podminky.urs.cz/item/CS_URS_2023_01/741310101"/>
    <hyperlink ref="F221" r:id="rId23" display="https://podminky.urs.cz/item/CS_URS_2023_01/741310122"/>
    <hyperlink ref="F226" r:id="rId24" display="https://podminky.urs.cz/item/CS_URS_2023_01/741310126"/>
    <hyperlink ref="F231" r:id="rId25" display="https://podminky.urs.cz/item/CS_URS_2023_01/741313042"/>
    <hyperlink ref="F239" r:id="rId26" display="https://podminky.urs.cz/item/CS_URS_2023_01/741313082"/>
    <hyperlink ref="F244" r:id="rId27" display="https://podminky.urs.cz/item/CS_URS_2023_01/741410021"/>
    <hyperlink ref="F248" r:id="rId28" display="https://podminky.urs.cz/item/CS_URS_2023_01/741410041"/>
    <hyperlink ref="F252" r:id="rId29" display="https://podminky.urs.cz/item/CS_URS_2023_01/741420001"/>
    <hyperlink ref="F256" r:id="rId30" display="https://podminky.urs.cz/item/CS_URS_2023_01/741420021"/>
    <hyperlink ref="F260" r:id="rId31" display="https://podminky.urs.cz/item/CS_URS_2023_01/741420022"/>
    <hyperlink ref="F264" r:id="rId32" display="https://podminky.urs.cz/item/CS_URS_2023_01/741420083"/>
    <hyperlink ref="F268" r:id="rId33" display="https://podminky.urs.cz/item/CS_URS_2023_01/741430001"/>
    <hyperlink ref="F272" r:id="rId34" display="https://podminky.urs.cz/item/CS_URS_2023_01/741440031"/>
    <hyperlink ref="F276" r:id="rId35" display="https://podminky.urs.cz/item/CS_URS_2023_01/751122091"/>
    <hyperlink ref="F355" r:id="rId36" display="https://podminky.urs.cz/item/CS_URS_2023_01/998741101"/>
    <hyperlink ref="F360" r:id="rId37" display="https://podminky.urs.cz/item/CS_URS_2023_01/741210001"/>
    <hyperlink ref="F364" r:id="rId38" display="https://podminky.urs.cz/item/CS_URS_2023_01/741130001"/>
    <hyperlink ref="F368" r:id="rId39" display="https://podminky.urs.cz/item/CS_URS_2023_01/741130005"/>
    <hyperlink ref="F393" r:id="rId40" display="https://podminky.urs.cz/item/CS_URS_2023_01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 xml:space="preserve"> Kralice nad Oslavou ON oprava střechy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1358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13. 10. 2021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27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32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27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33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35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37</v>
      </c>
      <c r="G32" s="41"/>
      <c r="H32" s="41"/>
      <c r="I32" s="148" t="s">
        <v>36</v>
      </c>
      <c r="J32" s="148" t="s">
        <v>38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39</v>
      </c>
      <c r="E33" s="135" t="s">
        <v>40</v>
      </c>
      <c r="F33" s="150">
        <f>ROUND((SUM(BE84:BE111)),  2)</f>
        <v>0</v>
      </c>
      <c r="G33" s="41"/>
      <c r="H33" s="41"/>
      <c r="I33" s="151">
        <v>0.20999999999999999</v>
      </c>
      <c r="J33" s="150">
        <f>ROUND(((SUM(BE84:BE111))*I33),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41</v>
      </c>
      <c r="F34" s="150">
        <f>ROUND((SUM(BF84:BF111)),  2)</f>
        <v>0</v>
      </c>
      <c r="G34" s="41"/>
      <c r="H34" s="41"/>
      <c r="I34" s="151">
        <v>0.14999999999999999</v>
      </c>
      <c r="J34" s="150">
        <f>ROUND(((SUM(BF84:BF111))*I34),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42</v>
      </c>
      <c r="F35" s="150">
        <f>ROUND((SUM(BG84:BG111)),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43</v>
      </c>
      <c r="F36" s="150">
        <f>ROUND((SUM(BH84:BH111)),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44</v>
      </c>
      <c r="F37" s="150">
        <f>ROUND((SUM(BI84:BI111)),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 xml:space="preserve"> Kralice nad Oslavou ON oprava střechy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04 -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13. 10. 2021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67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1359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1360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1361</v>
      </c>
      <c r="E62" s="177"/>
      <c r="F62" s="177"/>
      <c r="G62" s="177"/>
      <c r="H62" s="177"/>
      <c r="I62" s="177"/>
      <c r="J62" s="178">
        <f>J94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1362</v>
      </c>
      <c r="E63" s="177"/>
      <c r="F63" s="177"/>
      <c r="G63" s="177"/>
      <c r="H63" s="177"/>
      <c r="I63" s="177"/>
      <c r="J63" s="178">
        <f>J101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1363</v>
      </c>
      <c r="E64" s="177"/>
      <c r="F64" s="177"/>
      <c r="G64" s="177"/>
      <c r="H64" s="177"/>
      <c r="I64" s="177"/>
      <c r="J64" s="178">
        <f>J105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117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 xml:space="preserve"> Kralice nad Oslavou ON oprava střechy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90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04 - Vedlejší a ostatní náklady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 xml:space="preserve"> </v>
      </c>
      <c r="G78" s="43"/>
      <c r="H78" s="43"/>
      <c r="I78" s="35" t="s">
        <v>23</v>
      </c>
      <c r="J78" s="75" t="str">
        <f>IF(J12="","",J12)</f>
        <v>13. 10. 2021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25</v>
      </c>
      <c r="D80" s="43"/>
      <c r="E80" s="43"/>
      <c r="F80" s="30" t="str">
        <f>E15</f>
        <v xml:space="preserve"> </v>
      </c>
      <c r="G80" s="43"/>
      <c r="H80" s="43"/>
      <c r="I80" s="35" t="s">
        <v>30</v>
      </c>
      <c r="J80" s="39" t="str">
        <f>E21</f>
        <v xml:space="preserve"> 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28</v>
      </c>
      <c r="D81" s="43"/>
      <c r="E81" s="43"/>
      <c r="F81" s="30" t="str">
        <f>IF(E18="","",E18)</f>
        <v>Vyplň údaj</v>
      </c>
      <c r="G81" s="43"/>
      <c r="H81" s="43"/>
      <c r="I81" s="35" t="s">
        <v>32</v>
      </c>
      <c r="J81" s="39" t="str">
        <f>E24</f>
        <v xml:space="preserve"> 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118</v>
      </c>
      <c r="D83" s="183" t="s">
        <v>54</v>
      </c>
      <c r="E83" s="183" t="s">
        <v>50</v>
      </c>
      <c r="F83" s="183" t="s">
        <v>51</v>
      </c>
      <c r="G83" s="183" t="s">
        <v>119</v>
      </c>
      <c r="H83" s="183" t="s">
        <v>120</v>
      </c>
      <c r="I83" s="183" t="s">
        <v>121</v>
      </c>
      <c r="J83" s="183" t="s">
        <v>94</v>
      </c>
      <c r="K83" s="184" t="s">
        <v>122</v>
      </c>
      <c r="L83" s="185"/>
      <c r="M83" s="95" t="s">
        <v>19</v>
      </c>
      <c r="N83" s="96" t="s">
        <v>39</v>
      </c>
      <c r="O83" s="96" t="s">
        <v>123</v>
      </c>
      <c r="P83" s="96" t="s">
        <v>124</v>
      </c>
      <c r="Q83" s="96" t="s">
        <v>125</v>
      </c>
      <c r="R83" s="96" t="s">
        <v>126</v>
      </c>
      <c r="S83" s="96" t="s">
        <v>127</v>
      </c>
      <c r="T83" s="97" t="s">
        <v>128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129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68</v>
      </c>
      <c r="AU84" s="20" t="s">
        <v>95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68</v>
      </c>
      <c r="E85" s="194" t="s">
        <v>1364</v>
      </c>
      <c r="F85" s="194" t="s">
        <v>1365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P86+P94+P101+P105</f>
        <v>0</v>
      </c>
      <c r="Q85" s="199"/>
      <c r="R85" s="200">
        <f>R86+R94+R101+R105</f>
        <v>0</v>
      </c>
      <c r="S85" s="199"/>
      <c r="T85" s="201">
        <f>T86+T94+T101+T105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185</v>
      </c>
      <c r="AT85" s="203" t="s">
        <v>68</v>
      </c>
      <c r="AU85" s="203" t="s">
        <v>69</v>
      </c>
      <c r="AY85" s="202" t="s">
        <v>132</v>
      </c>
      <c r="BK85" s="204">
        <f>BK86+BK94+BK101+BK105</f>
        <v>0</v>
      </c>
    </row>
    <row r="86" s="12" customFormat="1" ht="22.8" customHeight="1">
      <c r="A86" s="12"/>
      <c r="B86" s="191"/>
      <c r="C86" s="192"/>
      <c r="D86" s="193" t="s">
        <v>68</v>
      </c>
      <c r="E86" s="205" t="s">
        <v>1366</v>
      </c>
      <c r="F86" s="205" t="s">
        <v>1367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SUM(P87:P93)</f>
        <v>0</v>
      </c>
      <c r="Q86" s="199"/>
      <c r="R86" s="200">
        <f>SUM(R87:R93)</f>
        <v>0</v>
      </c>
      <c r="S86" s="199"/>
      <c r="T86" s="201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185</v>
      </c>
      <c r="AT86" s="203" t="s">
        <v>68</v>
      </c>
      <c r="AU86" s="203" t="s">
        <v>77</v>
      </c>
      <c r="AY86" s="202" t="s">
        <v>132</v>
      </c>
      <c r="BK86" s="204">
        <f>SUM(BK87:BK93)</f>
        <v>0</v>
      </c>
    </row>
    <row r="87" s="2" customFormat="1" ht="16.5" customHeight="1">
      <c r="A87" s="41"/>
      <c r="B87" s="42"/>
      <c r="C87" s="207" t="s">
        <v>77</v>
      </c>
      <c r="D87" s="207" t="s">
        <v>135</v>
      </c>
      <c r="E87" s="208" t="s">
        <v>1368</v>
      </c>
      <c r="F87" s="209" t="s">
        <v>1369</v>
      </c>
      <c r="G87" s="210" t="s">
        <v>273</v>
      </c>
      <c r="H87" s="211">
        <v>10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40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1370</v>
      </c>
      <c r="AT87" s="218" t="s">
        <v>135</v>
      </c>
      <c r="AU87" s="218" t="s">
        <v>79</v>
      </c>
      <c r="AY87" s="20" t="s">
        <v>132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77</v>
      </c>
      <c r="BK87" s="219">
        <f>ROUND(I87*H87,2)</f>
        <v>0</v>
      </c>
      <c r="BL87" s="20" t="s">
        <v>1370</v>
      </c>
      <c r="BM87" s="218" t="s">
        <v>1371</v>
      </c>
    </row>
    <row r="88" s="2" customFormat="1">
      <c r="A88" s="41"/>
      <c r="B88" s="42"/>
      <c r="C88" s="43"/>
      <c r="D88" s="220" t="s">
        <v>142</v>
      </c>
      <c r="E88" s="43"/>
      <c r="F88" s="221" t="s">
        <v>1369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142</v>
      </c>
      <c r="AU88" s="20" t="s">
        <v>79</v>
      </c>
    </row>
    <row r="89" s="13" customFormat="1">
      <c r="A89" s="13"/>
      <c r="B89" s="227"/>
      <c r="C89" s="228"/>
      <c r="D89" s="220" t="s">
        <v>146</v>
      </c>
      <c r="E89" s="229" t="s">
        <v>19</v>
      </c>
      <c r="F89" s="230" t="s">
        <v>1372</v>
      </c>
      <c r="G89" s="228"/>
      <c r="H89" s="231">
        <v>10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146</v>
      </c>
      <c r="AU89" s="237" t="s">
        <v>79</v>
      </c>
      <c r="AV89" s="13" t="s">
        <v>79</v>
      </c>
      <c r="AW89" s="13" t="s">
        <v>31</v>
      </c>
      <c r="AX89" s="13" t="s">
        <v>69</v>
      </c>
      <c r="AY89" s="237" t="s">
        <v>132</v>
      </c>
    </row>
    <row r="90" s="2" customFormat="1" ht="16.5" customHeight="1">
      <c r="A90" s="41"/>
      <c r="B90" s="42"/>
      <c r="C90" s="207" t="s">
        <v>79</v>
      </c>
      <c r="D90" s="207" t="s">
        <v>135</v>
      </c>
      <c r="E90" s="208" t="s">
        <v>1373</v>
      </c>
      <c r="F90" s="209" t="s">
        <v>1374</v>
      </c>
      <c r="G90" s="210" t="s">
        <v>1375</v>
      </c>
      <c r="H90" s="211">
        <v>1</v>
      </c>
      <c r="I90" s="212"/>
      <c r="J90" s="213">
        <f>ROUND(I90*H90,2)</f>
        <v>0</v>
      </c>
      <c r="K90" s="209" t="s">
        <v>139</v>
      </c>
      <c r="L90" s="47"/>
      <c r="M90" s="214" t="s">
        <v>19</v>
      </c>
      <c r="N90" s="215" t="s">
        <v>40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1370</v>
      </c>
      <c r="AT90" s="218" t="s">
        <v>135</v>
      </c>
      <c r="AU90" s="218" t="s">
        <v>79</v>
      </c>
      <c r="AY90" s="20" t="s">
        <v>132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77</v>
      </c>
      <c r="BK90" s="219">
        <f>ROUND(I90*H90,2)</f>
        <v>0</v>
      </c>
      <c r="BL90" s="20" t="s">
        <v>1370</v>
      </c>
      <c r="BM90" s="218" t="s">
        <v>1376</v>
      </c>
    </row>
    <row r="91" s="2" customFormat="1">
      <c r="A91" s="41"/>
      <c r="B91" s="42"/>
      <c r="C91" s="43"/>
      <c r="D91" s="220" t="s">
        <v>142</v>
      </c>
      <c r="E91" s="43"/>
      <c r="F91" s="221" t="s">
        <v>1377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142</v>
      </c>
      <c r="AU91" s="20" t="s">
        <v>79</v>
      </c>
    </row>
    <row r="92" s="2" customFormat="1">
      <c r="A92" s="41"/>
      <c r="B92" s="42"/>
      <c r="C92" s="43"/>
      <c r="D92" s="225" t="s">
        <v>144</v>
      </c>
      <c r="E92" s="43"/>
      <c r="F92" s="226" t="s">
        <v>1378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144</v>
      </c>
      <c r="AU92" s="20" t="s">
        <v>79</v>
      </c>
    </row>
    <row r="93" s="13" customFormat="1">
      <c r="A93" s="13"/>
      <c r="B93" s="227"/>
      <c r="C93" s="228"/>
      <c r="D93" s="220" t="s">
        <v>146</v>
      </c>
      <c r="E93" s="229" t="s">
        <v>19</v>
      </c>
      <c r="F93" s="230" t="s">
        <v>77</v>
      </c>
      <c r="G93" s="228"/>
      <c r="H93" s="231">
        <v>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146</v>
      </c>
      <c r="AU93" s="237" t="s">
        <v>79</v>
      </c>
      <c r="AV93" s="13" t="s">
        <v>79</v>
      </c>
      <c r="AW93" s="13" t="s">
        <v>31</v>
      </c>
      <c r="AX93" s="13" t="s">
        <v>69</v>
      </c>
      <c r="AY93" s="237" t="s">
        <v>132</v>
      </c>
    </row>
    <row r="94" s="12" customFormat="1" ht="22.8" customHeight="1">
      <c r="A94" s="12"/>
      <c r="B94" s="191"/>
      <c r="C94" s="192"/>
      <c r="D94" s="193" t="s">
        <v>68</v>
      </c>
      <c r="E94" s="205" t="s">
        <v>1379</v>
      </c>
      <c r="F94" s="205" t="s">
        <v>1380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SUM(P95:P100)</f>
        <v>0</v>
      </c>
      <c r="Q94" s="199"/>
      <c r="R94" s="200">
        <f>SUM(R95:R100)</f>
        <v>0</v>
      </c>
      <c r="S94" s="199"/>
      <c r="T94" s="201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185</v>
      </c>
      <c r="AT94" s="203" t="s">
        <v>68</v>
      </c>
      <c r="AU94" s="203" t="s">
        <v>77</v>
      </c>
      <c r="AY94" s="202" t="s">
        <v>132</v>
      </c>
      <c r="BK94" s="204">
        <f>SUM(BK95:BK100)</f>
        <v>0</v>
      </c>
    </row>
    <row r="95" s="2" customFormat="1" ht="16.5" customHeight="1">
      <c r="A95" s="41"/>
      <c r="B95" s="42"/>
      <c r="C95" s="207" t="s">
        <v>133</v>
      </c>
      <c r="D95" s="207" t="s">
        <v>135</v>
      </c>
      <c r="E95" s="208" t="s">
        <v>1381</v>
      </c>
      <c r="F95" s="209" t="s">
        <v>1380</v>
      </c>
      <c r="G95" s="210" t="s">
        <v>1382</v>
      </c>
      <c r="H95" s="211">
        <v>1</v>
      </c>
      <c r="I95" s="212"/>
      <c r="J95" s="213">
        <f>ROUND(I95*H95,2)</f>
        <v>0</v>
      </c>
      <c r="K95" s="209" t="s">
        <v>19</v>
      </c>
      <c r="L95" s="47"/>
      <c r="M95" s="214" t="s">
        <v>19</v>
      </c>
      <c r="N95" s="215" t="s">
        <v>40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1370</v>
      </c>
      <c r="AT95" s="218" t="s">
        <v>135</v>
      </c>
      <c r="AU95" s="218" t="s">
        <v>79</v>
      </c>
      <c r="AY95" s="20" t="s">
        <v>132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77</v>
      </c>
      <c r="BK95" s="219">
        <f>ROUND(I95*H95,2)</f>
        <v>0</v>
      </c>
      <c r="BL95" s="20" t="s">
        <v>1370</v>
      </c>
      <c r="BM95" s="218" t="s">
        <v>1383</v>
      </c>
    </row>
    <row r="96" s="2" customFormat="1">
      <c r="A96" s="41"/>
      <c r="B96" s="42"/>
      <c r="C96" s="43"/>
      <c r="D96" s="220" t="s">
        <v>142</v>
      </c>
      <c r="E96" s="43"/>
      <c r="F96" s="221" t="s">
        <v>1384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142</v>
      </c>
      <c r="AU96" s="20" t="s">
        <v>79</v>
      </c>
    </row>
    <row r="97" s="13" customFormat="1">
      <c r="A97" s="13"/>
      <c r="B97" s="227"/>
      <c r="C97" s="228"/>
      <c r="D97" s="220" t="s">
        <v>146</v>
      </c>
      <c r="E97" s="229" t="s">
        <v>19</v>
      </c>
      <c r="F97" s="230" t="s">
        <v>77</v>
      </c>
      <c r="G97" s="228"/>
      <c r="H97" s="231">
        <v>1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146</v>
      </c>
      <c r="AU97" s="237" t="s">
        <v>79</v>
      </c>
      <c r="AV97" s="13" t="s">
        <v>79</v>
      </c>
      <c r="AW97" s="13" t="s">
        <v>31</v>
      </c>
      <c r="AX97" s="13" t="s">
        <v>69</v>
      </c>
      <c r="AY97" s="237" t="s">
        <v>132</v>
      </c>
    </row>
    <row r="98" s="2" customFormat="1" ht="24.15" customHeight="1">
      <c r="A98" s="41"/>
      <c r="B98" s="42"/>
      <c r="C98" s="207" t="s">
        <v>140</v>
      </c>
      <c r="D98" s="207" t="s">
        <v>135</v>
      </c>
      <c r="E98" s="208" t="s">
        <v>77</v>
      </c>
      <c r="F98" s="209" t="s">
        <v>1385</v>
      </c>
      <c r="G98" s="210" t="s">
        <v>19</v>
      </c>
      <c r="H98" s="211">
        <v>1</v>
      </c>
      <c r="I98" s="212"/>
      <c r="J98" s="213">
        <f>ROUND(I98*H98,2)</f>
        <v>0</v>
      </c>
      <c r="K98" s="209" t="s">
        <v>19</v>
      </c>
      <c r="L98" s="47"/>
      <c r="M98" s="214" t="s">
        <v>19</v>
      </c>
      <c r="N98" s="215" t="s">
        <v>40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1370</v>
      </c>
      <c r="AT98" s="218" t="s">
        <v>135</v>
      </c>
      <c r="AU98" s="218" t="s">
        <v>79</v>
      </c>
      <c r="AY98" s="20" t="s">
        <v>132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77</v>
      </c>
      <c r="BK98" s="219">
        <f>ROUND(I98*H98,2)</f>
        <v>0</v>
      </c>
      <c r="BL98" s="20" t="s">
        <v>1370</v>
      </c>
      <c r="BM98" s="218" t="s">
        <v>1386</v>
      </c>
    </row>
    <row r="99" s="2" customFormat="1">
      <c r="A99" s="41"/>
      <c r="B99" s="42"/>
      <c r="C99" s="43"/>
      <c r="D99" s="220" t="s">
        <v>142</v>
      </c>
      <c r="E99" s="43"/>
      <c r="F99" s="221" t="s">
        <v>1387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142</v>
      </c>
      <c r="AU99" s="20" t="s">
        <v>79</v>
      </c>
    </row>
    <row r="100" s="13" customFormat="1">
      <c r="A100" s="13"/>
      <c r="B100" s="227"/>
      <c r="C100" s="228"/>
      <c r="D100" s="220" t="s">
        <v>146</v>
      </c>
      <c r="E100" s="229" t="s">
        <v>19</v>
      </c>
      <c r="F100" s="230" t="s">
        <v>77</v>
      </c>
      <c r="G100" s="228"/>
      <c r="H100" s="231">
        <v>1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146</v>
      </c>
      <c r="AU100" s="237" t="s">
        <v>79</v>
      </c>
      <c r="AV100" s="13" t="s">
        <v>79</v>
      </c>
      <c r="AW100" s="13" t="s">
        <v>31</v>
      </c>
      <c r="AX100" s="13" t="s">
        <v>69</v>
      </c>
      <c r="AY100" s="237" t="s">
        <v>132</v>
      </c>
    </row>
    <row r="101" s="12" customFormat="1" ht="22.8" customHeight="1">
      <c r="A101" s="12"/>
      <c r="B101" s="191"/>
      <c r="C101" s="192"/>
      <c r="D101" s="193" t="s">
        <v>68</v>
      </c>
      <c r="E101" s="205" t="s">
        <v>1388</v>
      </c>
      <c r="F101" s="205" t="s">
        <v>1389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SUM(P102:P104)</f>
        <v>0</v>
      </c>
      <c r="Q101" s="199"/>
      <c r="R101" s="200">
        <f>SUM(R102:R104)</f>
        <v>0</v>
      </c>
      <c r="S101" s="199"/>
      <c r="T101" s="201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185</v>
      </c>
      <c r="AT101" s="203" t="s">
        <v>68</v>
      </c>
      <c r="AU101" s="203" t="s">
        <v>77</v>
      </c>
      <c r="AY101" s="202" t="s">
        <v>132</v>
      </c>
      <c r="BK101" s="204">
        <f>SUM(BK102:BK104)</f>
        <v>0</v>
      </c>
    </row>
    <row r="102" s="2" customFormat="1" ht="16.5" customHeight="1">
      <c r="A102" s="41"/>
      <c r="B102" s="42"/>
      <c r="C102" s="207" t="s">
        <v>185</v>
      </c>
      <c r="D102" s="207" t="s">
        <v>135</v>
      </c>
      <c r="E102" s="208" t="s">
        <v>1390</v>
      </c>
      <c r="F102" s="209" t="s">
        <v>1391</v>
      </c>
      <c r="G102" s="210" t="s">
        <v>1382</v>
      </c>
      <c r="H102" s="211">
        <v>1</v>
      </c>
      <c r="I102" s="212"/>
      <c r="J102" s="213">
        <f>ROUND(I102*H102,2)</f>
        <v>0</v>
      </c>
      <c r="K102" s="209" t="s">
        <v>19</v>
      </c>
      <c r="L102" s="47"/>
      <c r="M102" s="214" t="s">
        <v>19</v>
      </c>
      <c r="N102" s="215" t="s">
        <v>40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1370</v>
      </c>
      <c r="AT102" s="218" t="s">
        <v>135</v>
      </c>
      <c r="AU102" s="218" t="s">
        <v>79</v>
      </c>
      <c r="AY102" s="20" t="s">
        <v>132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77</v>
      </c>
      <c r="BK102" s="219">
        <f>ROUND(I102*H102,2)</f>
        <v>0</v>
      </c>
      <c r="BL102" s="20" t="s">
        <v>1370</v>
      </c>
      <c r="BM102" s="218" t="s">
        <v>1392</v>
      </c>
    </row>
    <row r="103" s="2" customFormat="1">
      <c r="A103" s="41"/>
      <c r="B103" s="42"/>
      <c r="C103" s="43"/>
      <c r="D103" s="220" t="s">
        <v>142</v>
      </c>
      <c r="E103" s="43"/>
      <c r="F103" s="221" t="s">
        <v>1393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142</v>
      </c>
      <c r="AU103" s="20" t="s">
        <v>79</v>
      </c>
    </row>
    <row r="104" s="13" customFormat="1">
      <c r="A104" s="13"/>
      <c r="B104" s="227"/>
      <c r="C104" s="228"/>
      <c r="D104" s="220" t="s">
        <v>146</v>
      </c>
      <c r="E104" s="229" t="s">
        <v>19</v>
      </c>
      <c r="F104" s="230" t="s">
        <v>77</v>
      </c>
      <c r="G104" s="228"/>
      <c r="H104" s="231">
        <v>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146</v>
      </c>
      <c r="AU104" s="237" t="s">
        <v>79</v>
      </c>
      <c r="AV104" s="13" t="s">
        <v>79</v>
      </c>
      <c r="AW104" s="13" t="s">
        <v>31</v>
      </c>
      <c r="AX104" s="13" t="s">
        <v>77</v>
      </c>
      <c r="AY104" s="237" t="s">
        <v>132</v>
      </c>
    </row>
    <row r="105" s="12" customFormat="1" ht="22.8" customHeight="1">
      <c r="A105" s="12"/>
      <c r="B105" s="191"/>
      <c r="C105" s="192"/>
      <c r="D105" s="193" t="s">
        <v>68</v>
      </c>
      <c r="E105" s="205" t="s">
        <v>1394</v>
      </c>
      <c r="F105" s="205" t="s">
        <v>1395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SUM(P106:P111)</f>
        <v>0</v>
      </c>
      <c r="Q105" s="199"/>
      <c r="R105" s="200">
        <f>SUM(R106:R111)</f>
        <v>0</v>
      </c>
      <c r="S105" s="199"/>
      <c r="T105" s="201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185</v>
      </c>
      <c r="AT105" s="203" t="s">
        <v>68</v>
      </c>
      <c r="AU105" s="203" t="s">
        <v>77</v>
      </c>
      <c r="AY105" s="202" t="s">
        <v>132</v>
      </c>
      <c r="BK105" s="204">
        <f>SUM(BK106:BK111)</f>
        <v>0</v>
      </c>
    </row>
    <row r="106" s="2" customFormat="1" ht="16.5" customHeight="1">
      <c r="A106" s="41"/>
      <c r="B106" s="42"/>
      <c r="C106" s="207" t="s">
        <v>160</v>
      </c>
      <c r="D106" s="207" t="s">
        <v>135</v>
      </c>
      <c r="E106" s="208" t="s">
        <v>1396</v>
      </c>
      <c r="F106" s="209" t="s">
        <v>1397</v>
      </c>
      <c r="G106" s="210" t="s">
        <v>1375</v>
      </c>
      <c r="H106" s="211">
        <v>1</v>
      </c>
      <c r="I106" s="212"/>
      <c r="J106" s="213">
        <f>ROUND(I106*H106,2)</f>
        <v>0</v>
      </c>
      <c r="K106" s="209" t="s">
        <v>19</v>
      </c>
      <c r="L106" s="47"/>
      <c r="M106" s="214" t="s">
        <v>19</v>
      </c>
      <c r="N106" s="215" t="s">
        <v>40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1370</v>
      </c>
      <c r="AT106" s="218" t="s">
        <v>135</v>
      </c>
      <c r="AU106" s="218" t="s">
        <v>79</v>
      </c>
      <c r="AY106" s="20" t="s">
        <v>132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77</v>
      </c>
      <c r="BK106" s="219">
        <f>ROUND(I106*H106,2)</f>
        <v>0</v>
      </c>
      <c r="BL106" s="20" t="s">
        <v>1370</v>
      </c>
      <c r="BM106" s="218" t="s">
        <v>1398</v>
      </c>
    </row>
    <row r="107" s="2" customFormat="1">
      <c r="A107" s="41"/>
      <c r="B107" s="42"/>
      <c r="C107" s="43"/>
      <c r="D107" s="220" t="s">
        <v>142</v>
      </c>
      <c r="E107" s="43"/>
      <c r="F107" s="221" t="s">
        <v>1397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142</v>
      </c>
      <c r="AU107" s="20" t="s">
        <v>79</v>
      </c>
    </row>
    <row r="108" s="2" customFormat="1" ht="16.5" customHeight="1">
      <c r="A108" s="41"/>
      <c r="B108" s="42"/>
      <c r="C108" s="207" t="s">
        <v>205</v>
      </c>
      <c r="D108" s="207" t="s">
        <v>135</v>
      </c>
      <c r="E108" s="208" t="s">
        <v>1399</v>
      </c>
      <c r="F108" s="209" t="s">
        <v>1400</v>
      </c>
      <c r="G108" s="210" t="s">
        <v>1401</v>
      </c>
      <c r="H108" s="211">
        <v>3</v>
      </c>
      <c r="I108" s="212"/>
      <c r="J108" s="213">
        <f>ROUND(I108*H108,2)</f>
        <v>0</v>
      </c>
      <c r="K108" s="209" t="s">
        <v>19</v>
      </c>
      <c r="L108" s="47"/>
      <c r="M108" s="214" t="s">
        <v>19</v>
      </c>
      <c r="N108" s="215" t="s">
        <v>40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1370</v>
      </c>
      <c r="AT108" s="218" t="s">
        <v>135</v>
      </c>
      <c r="AU108" s="218" t="s">
        <v>79</v>
      </c>
      <c r="AY108" s="20" t="s">
        <v>132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77</v>
      </c>
      <c r="BK108" s="219">
        <f>ROUND(I108*H108,2)</f>
        <v>0</v>
      </c>
      <c r="BL108" s="20" t="s">
        <v>1370</v>
      </c>
      <c r="BM108" s="218" t="s">
        <v>1402</v>
      </c>
    </row>
    <row r="109" s="2" customFormat="1">
      <c r="A109" s="41"/>
      <c r="B109" s="42"/>
      <c r="C109" s="43"/>
      <c r="D109" s="220" t="s">
        <v>142</v>
      </c>
      <c r="E109" s="43"/>
      <c r="F109" s="221" t="s">
        <v>1403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142</v>
      </c>
      <c r="AU109" s="20" t="s">
        <v>79</v>
      </c>
    </row>
    <row r="110" s="2" customFormat="1" ht="16.5" customHeight="1">
      <c r="A110" s="41"/>
      <c r="B110" s="42"/>
      <c r="C110" s="207" t="s">
        <v>214</v>
      </c>
      <c r="D110" s="207" t="s">
        <v>135</v>
      </c>
      <c r="E110" s="208" t="s">
        <v>1404</v>
      </c>
      <c r="F110" s="209" t="s">
        <v>1405</v>
      </c>
      <c r="G110" s="210" t="s">
        <v>1406</v>
      </c>
      <c r="H110" s="211">
        <v>1</v>
      </c>
      <c r="I110" s="212"/>
      <c r="J110" s="213">
        <f>ROUND(I110*H110,2)</f>
        <v>0</v>
      </c>
      <c r="K110" s="209" t="s">
        <v>19</v>
      </c>
      <c r="L110" s="47"/>
      <c r="M110" s="214" t="s">
        <v>19</v>
      </c>
      <c r="N110" s="215" t="s">
        <v>40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1370</v>
      </c>
      <c r="AT110" s="218" t="s">
        <v>135</v>
      </c>
      <c r="AU110" s="218" t="s">
        <v>79</v>
      </c>
      <c r="AY110" s="20" t="s">
        <v>132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77</v>
      </c>
      <c r="BK110" s="219">
        <f>ROUND(I110*H110,2)</f>
        <v>0</v>
      </c>
      <c r="BL110" s="20" t="s">
        <v>1370</v>
      </c>
      <c r="BM110" s="218" t="s">
        <v>1407</v>
      </c>
    </row>
    <row r="111" s="2" customFormat="1">
      <c r="A111" s="41"/>
      <c r="B111" s="42"/>
      <c r="C111" s="43"/>
      <c r="D111" s="220" t="s">
        <v>142</v>
      </c>
      <c r="E111" s="43"/>
      <c r="F111" s="221" t="s">
        <v>1408</v>
      </c>
      <c r="G111" s="43"/>
      <c r="H111" s="43"/>
      <c r="I111" s="222"/>
      <c r="J111" s="43"/>
      <c r="K111" s="43"/>
      <c r="L111" s="47"/>
      <c r="M111" s="284"/>
      <c r="N111" s="285"/>
      <c r="O111" s="286"/>
      <c r="P111" s="286"/>
      <c r="Q111" s="286"/>
      <c r="R111" s="286"/>
      <c r="S111" s="286"/>
      <c r="T111" s="287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142</v>
      </c>
      <c r="AU111" s="20" t="s">
        <v>79</v>
      </c>
    </row>
    <row r="112" s="2" customFormat="1" ht="6.96" customHeight="1">
      <c r="A112" s="41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47"/>
      <c r="M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</sheetData>
  <sheetProtection sheet="1" autoFilter="0" formatColumns="0" formatRows="0" objects="1" scenarios="1" spinCount="100000" saltValue="MQsmcsFN0YqdwH8J+pOB5ggei+NuZcfgcVuBtC5Lw1gse8/kHqClotOMtQYyZO68WYw+P49S/7x2RIwOrUNEcw==" hashValue="1bj37VgaHFS3UeIiNUKCzekfMYQTeSA56vGI7WXCASnjW1KfPMCXPwckATeQfXRigUighl9ORuOXaiQgVbyJmA==" algorithmName="SHA-512" password="CC35"/>
  <autoFilter ref="C83:K11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2" r:id="rId1" display="https://podminky.urs.cz/item/CS_URS_2023_01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8" customFormat="1" ht="45" customHeight="1">
      <c r="B3" s="308"/>
      <c r="C3" s="309" t="s">
        <v>1409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1410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1411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1412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1413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1414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1415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1416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1417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1418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1419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76</v>
      </c>
      <c r="F18" s="315" t="s">
        <v>1420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1421</v>
      </c>
      <c r="F19" s="315" t="s">
        <v>1422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1423</v>
      </c>
      <c r="F20" s="315" t="s">
        <v>1424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1425</v>
      </c>
      <c r="F21" s="315" t="s">
        <v>87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1426</v>
      </c>
      <c r="F22" s="315" t="s">
        <v>1427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1428</v>
      </c>
      <c r="F23" s="315" t="s">
        <v>1429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1430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1431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1432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1433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1434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1435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1436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1437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1438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118</v>
      </c>
      <c r="F36" s="315"/>
      <c r="G36" s="315" t="s">
        <v>1439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1440</v>
      </c>
      <c r="F37" s="315"/>
      <c r="G37" s="315" t="s">
        <v>1441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50</v>
      </c>
      <c r="F38" s="315"/>
      <c r="G38" s="315" t="s">
        <v>1442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51</v>
      </c>
      <c r="F39" s="315"/>
      <c r="G39" s="315" t="s">
        <v>1443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119</v>
      </c>
      <c r="F40" s="315"/>
      <c r="G40" s="315" t="s">
        <v>1444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120</v>
      </c>
      <c r="F41" s="315"/>
      <c r="G41" s="315" t="s">
        <v>1445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1446</v>
      </c>
      <c r="F42" s="315"/>
      <c r="G42" s="315" t="s">
        <v>1447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1448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1449</v>
      </c>
      <c r="F44" s="315"/>
      <c r="G44" s="315" t="s">
        <v>1450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122</v>
      </c>
      <c r="F45" s="315"/>
      <c r="G45" s="315" t="s">
        <v>1451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1452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1453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1454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1455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1456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1457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1458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1459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1460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1461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1462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1463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1464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1465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1466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1467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1468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1469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1470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1471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1472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1473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1474</v>
      </c>
      <c r="D76" s="333"/>
      <c r="E76" s="333"/>
      <c r="F76" s="333" t="s">
        <v>1475</v>
      </c>
      <c r="G76" s="334"/>
      <c r="H76" s="333" t="s">
        <v>51</v>
      </c>
      <c r="I76" s="333" t="s">
        <v>54</v>
      </c>
      <c r="J76" s="333" t="s">
        <v>1476</v>
      </c>
      <c r="K76" s="332"/>
    </row>
    <row r="77" s="1" customFormat="1" ht="17.25" customHeight="1">
      <c r="B77" s="330"/>
      <c r="C77" s="335" t="s">
        <v>1477</v>
      </c>
      <c r="D77" s="335"/>
      <c r="E77" s="335"/>
      <c r="F77" s="336" t="s">
        <v>1478</v>
      </c>
      <c r="G77" s="337"/>
      <c r="H77" s="335"/>
      <c r="I77" s="335"/>
      <c r="J77" s="335" t="s">
        <v>1479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50</v>
      </c>
      <c r="D79" s="340"/>
      <c r="E79" s="340"/>
      <c r="F79" s="341" t="s">
        <v>1480</v>
      </c>
      <c r="G79" s="342"/>
      <c r="H79" s="318" t="s">
        <v>1481</v>
      </c>
      <c r="I79" s="318" t="s">
        <v>1482</v>
      </c>
      <c r="J79" s="318">
        <v>20</v>
      </c>
      <c r="K79" s="332"/>
    </row>
    <row r="80" s="1" customFormat="1" ht="15" customHeight="1">
      <c r="B80" s="330"/>
      <c r="C80" s="318" t="s">
        <v>1483</v>
      </c>
      <c r="D80" s="318"/>
      <c r="E80" s="318"/>
      <c r="F80" s="341" t="s">
        <v>1480</v>
      </c>
      <c r="G80" s="342"/>
      <c r="H80" s="318" t="s">
        <v>1484</v>
      </c>
      <c r="I80" s="318" t="s">
        <v>1482</v>
      </c>
      <c r="J80" s="318">
        <v>120</v>
      </c>
      <c r="K80" s="332"/>
    </row>
    <row r="81" s="1" customFormat="1" ht="15" customHeight="1">
      <c r="B81" s="343"/>
      <c r="C81" s="318" t="s">
        <v>1485</v>
      </c>
      <c r="D81" s="318"/>
      <c r="E81" s="318"/>
      <c r="F81" s="341" t="s">
        <v>1486</v>
      </c>
      <c r="G81" s="342"/>
      <c r="H81" s="318" t="s">
        <v>1487</v>
      </c>
      <c r="I81" s="318" t="s">
        <v>1482</v>
      </c>
      <c r="J81" s="318">
        <v>50</v>
      </c>
      <c r="K81" s="332"/>
    </row>
    <row r="82" s="1" customFormat="1" ht="15" customHeight="1">
      <c r="B82" s="343"/>
      <c r="C82" s="318" t="s">
        <v>1488</v>
      </c>
      <c r="D82" s="318"/>
      <c r="E82" s="318"/>
      <c r="F82" s="341" t="s">
        <v>1480</v>
      </c>
      <c r="G82" s="342"/>
      <c r="H82" s="318" t="s">
        <v>1489</v>
      </c>
      <c r="I82" s="318" t="s">
        <v>1490</v>
      </c>
      <c r="J82" s="318"/>
      <c r="K82" s="332"/>
    </row>
    <row r="83" s="1" customFormat="1" ht="15" customHeight="1">
      <c r="B83" s="343"/>
      <c r="C83" s="344" t="s">
        <v>1491</v>
      </c>
      <c r="D83" s="344"/>
      <c r="E83" s="344"/>
      <c r="F83" s="345" t="s">
        <v>1486</v>
      </c>
      <c r="G83" s="344"/>
      <c r="H83" s="344" t="s">
        <v>1492</v>
      </c>
      <c r="I83" s="344" t="s">
        <v>1482</v>
      </c>
      <c r="J83" s="344">
        <v>15</v>
      </c>
      <c r="K83" s="332"/>
    </row>
    <row r="84" s="1" customFormat="1" ht="15" customHeight="1">
      <c r="B84" s="343"/>
      <c r="C84" s="344" t="s">
        <v>1493</v>
      </c>
      <c r="D84" s="344"/>
      <c r="E84" s="344"/>
      <c r="F84" s="345" t="s">
        <v>1486</v>
      </c>
      <c r="G84" s="344"/>
      <c r="H84" s="344" t="s">
        <v>1494</v>
      </c>
      <c r="I84" s="344" t="s">
        <v>1482</v>
      </c>
      <c r="J84" s="344">
        <v>15</v>
      </c>
      <c r="K84" s="332"/>
    </row>
    <row r="85" s="1" customFormat="1" ht="15" customHeight="1">
      <c r="B85" s="343"/>
      <c r="C85" s="344" t="s">
        <v>1495</v>
      </c>
      <c r="D85" s="344"/>
      <c r="E85" s="344"/>
      <c r="F85" s="345" t="s">
        <v>1486</v>
      </c>
      <c r="G85" s="344"/>
      <c r="H85" s="344" t="s">
        <v>1496</v>
      </c>
      <c r="I85" s="344" t="s">
        <v>1482</v>
      </c>
      <c r="J85" s="344">
        <v>20</v>
      </c>
      <c r="K85" s="332"/>
    </row>
    <row r="86" s="1" customFormat="1" ht="15" customHeight="1">
      <c r="B86" s="343"/>
      <c r="C86" s="344" t="s">
        <v>1497</v>
      </c>
      <c r="D86" s="344"/>
      <c r="E86" s="344"/>
      <c r="F86" s="345" t="s">
        <v>1486</v>
      </c>
      <c r="G86" s="344"/>
      <c r="H86" s="344" t="s">
        <v>1498</v>
      </c>
      <c r="I86" s="344" t="s">
        <v>1482</v>
      </c>
      <c r="J86" s="344">
        <v>20</v>
      </c>
      <c r="K86" s="332"/>
    </row>
    <row r="87" s="1" customFormat="1" ht="15" customHeight="1">
      <c r="B87" s="343"/>
      <c r="C87" s="318" t="s">
        <v>1499</v>
      </c>
      <c r="D87" s="318"/>
      <c r="E87" s="318"/>
      <c r="F87" s="341" t="s">
        <v>1486</v>
      </c>
      <c r="G87" s="342"/>
      <c r="H87" s="318" t="s">
        <v>1500</v>
      </c>
      <c r="I87" s="318" t="s">
        <v>1482</v>
      </c>
      <c r="J87" s="318">
        <v>50</v>
      </c>
      <c r="K87" s="332"/>
    </row>
    <row r="88" s="1" customFormat="1" ht="15" customHeight="1">
      <c r="B88" s="343"/>
      <c r="C88" s="318" t="s">
        <v>1501</v>
      </c>
      <c r="D88" s="318"/>
      <c r="E88" s="318"/>
      <c r="F88" s="341" t="s">
        <v>1486</v>
      </c>
      <c r="G88" s="342"/>
      <c r="H88" s="318" t="s">
        <v>1502</v>
      </c>
      <c r="I88" s="318" t="s">
        <v>1482</v>
      </c>
      <c r="J88" s="318">
        <v>20</v>
      </c>
      <c r="K88" s="332"/>
    </row>
    <row r="89" s="1" customFormat="1" ht="15" customHeight="1">
      <c r="B89" s="343"/>
      <c r="C89" s="318" t="s">
        <v>1503</v>
      </c>
      <c r="D89" s="318"/>
      <c r="E89" s="318"/>
      <c r="F89" s="341" t="s">
        <v>1486</v>
      </c>
      <c r="G89" s="342"/>
      <c r="H89" s="318" t="s">
        <v>1504</v>
      </c>
      <c r="I89" s="318" t="s">
        <v>1482</v>
      </c>
      <c r="J89" s="318">
        <v>20</v>
      </c>
      <c r="K89" s="332"/>
    </row>
    <row r="90" s="1" customFormat="1" ht="15" customHeight="1">
      <c r="B90" s="343"/>
      <c r="C90" s="318" t="s">
        <v>1505</v>
      </c>
      <c r="D90" s="318"/>
      <c r="E90" s="318"/>
      <c r="F90" s="341" t="s">
        <v>1486</v>
      </c>
      <c r="G90" s="342"/>
      <c r="H90" s="318" t="s">
        <v>1506</v>
      </c>
      <c r="I90" s="318" t="s">
        <v>1482</v>
      </c>
      <c r="J90" s="318">
        <v>50</v>
      </c>
      <c r="K90" s="332"/>
    </row>
    <row r="91" s="1" customFormat="1" ht="15" customHeight="1">
      <c r="B91" s="343"/>
      <c r="C91" s="318" t="s">
        <v>1507</v>
      </c>
      <c r="D91" s="318"/>
      <c r="E91" s="318"/>
      <c r="F91" s="341" t="s">
        <v>1486</v>
      </c>
      <c r="G91" s="342"/>
      <c r="H91" s="318" t="s">
        <v>1507</v>
      </c>
      <c r="I91" s="318" t="s">
        <v>1482</v>
      </c>
      <c r="J91" s="318">
        <v>50</v>
      </c>
      <c r="K91" s="332"/>
    </row>
    <row r="92" s="1" customFormat="1" ht="15" customHeight="1">
      <c r="B92" s="343"/>
      <c r="C92" s="318" t="s">
        <v>1508</v>
      </c>
      <c r="D92" s="318"/>
      <c r="E92" s="318"/>
      <c r="F92" s="341" t="s">
        <v>1486</v>
      </c>
      <c r="G92" s="342"/>
      <c r="H92" s="318" t="s">
        <v>1509</v>
      </c>
      <c r="I92" s="318" t="s">
        <v>1482</v>
      </c>
      <c r="J92" s="318">
        <v>255</v>
      </c>
      <c r="K92" s="332"/>
    </row>
    <row r="93" s="1" customFormat="1" ht="15" customHeight="1">
      <c r="B93" s="343"/>
      <c r="C93" s="318" t="s">
        <v>1510</v>
      </c>
      <c r="D93" s="318"/>
      <c r="E93" s="318"/>
      <c r="F93" s="341" t="s">
        <v>1480</v>
      </c>
      <c r="G93" s="342"/>
      <c r="H93" s="318" t="s">
        <v>1511</v>
      </c>
      <c r="I93" s="318" t="s">
        <v>1512</v>
      </c>
      <c r="J93" s="318"/>
      <c r="K93" s="332"/>
    </row>
    <row r="94" s="1" customFormat="1" ht="15" customHeight="1">
      <c r="B94" s="343"/>
      <c r="C94" s="318" t="s">
        <v>1513</v>
      </c>
      <c r="D94" s="318"/>
      <c r="E94" s="318"/>
      <c r="F94" s="341" t="s">
        <v>1480</v>
      </c>
      <c r="G94" s="342"/>
      <c r="H94" s="318" t="s">
        <v>1514</v>
      </c>
      <c r="I94" s="318" t="s">
        <v>1515</v>
      </c>
      <c r="J94" s="318"/>
      <c r="K94" s="332"/>
    </row>
    <row r="95" s="1" customFormat="1" ht="15" customHeight="1">
      <c r="B95" s="343"/>
      <c r="C95" s="318" t="s">
        <v>1516</v>
      </c>
      <c r="D95" s="318"/>
      <c r="E95" s="318"/>
      <c r="F95" s="341" t="s">
        <v>1480</v>
      </c>
      <c r="G95" s="342"/>
      <c r="H95" s="318" t="s">
        <v>1516</v>
      </c>
      <c r="I95" s="318" t="s">
        <v>1515</v>
      </c>
      <c r="J95" s="318"/>
      <c r="K95" s="332"/>
    </row>
    <row r="96" s="1" customFormat="1" ht="15" customHeight="1">
      <c r="B96" s="343"/>
      <c r="C96" s="318" t="s">
        <v>35</v>
      </c>
      <c r="D96" s="318"/>
      <c r="E96" s="318"/>
      <c r="F96" s="341" t="s">
        <v>1480</v>
      </c>
      <c r="G96" s="342"/>
      <c r="H96" s="318" t="s">
        <v>1517</v>
      </c>
      <c r="I96" s="318" t="s">
        <v>1515</v>
      </c>
      <c r="J96" s="318"/>
      <c r="K96" s="332"/>
    </row>
    <row r="97" s="1" customFormat="1" ht="15" customHeight="1">
      <c r="B97" s="343"/>
      <c r="C97" s="318" t="s">
        <v>45</v>
      </c>
      <c r="D97" s="318"/>
      <c r="E97" s="318"/>
      <c r="F97" s="341" t="s">
        <v>1480</v>
      </c>
      <c r="G97" s="342"/>
      <c r="H97" s="318" t="s">
        <v>1518</v>
      </c>
      <c r="I97" s="318" t="s">
        <v>1515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1519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1474</v>
      </c>
      <c r="D103" s="333"/>
      <c r="E103" s="333"/>
      <c r="F103" s="333" t="s">
        <v>1475</v>
      </c>
      <c r="G103" s="334"/>
      <c r="H103" s="333" t="s">
        <v>51</v>
      </c>
      <c r="I103" s="333" t="s">
        <v>54</v>
      </c>
      <c r="J103" s="333" t="s">
        <v>1476</v>
      </c>
      <c r="K103" s="332"/>
    </row>
    <row r="104" s="1" customFormat="1" ht="17.25" customHeight="1">
      <c r="B104" s="330"/>
      <c r="C104" s="335" t="s">
        <v>1477</v>
      </c>
      <c r="D104" s="335"/>
      <c r="E104" s="335"/>
      <c r="F104" s="336" t="s">
        <v>1478</v>
      </c>
      <c r="G104" s="337"/>
      <c r="H104" s="335"/>
      <c r="I104" s="335"/>
      <c r="J104" s="335" t="s">
        <v>1479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50</v>
      </c>
      <c r="D106" s="340"/>
      <c r="E106" s="340"/>
      <c r="F106" s="341" t="s">
        <v>1480</v>
      </c>
      <c r="G106" s="318"/>
      <c r="H106" s="318" t="s">
        <v>1520</v>
      </c>
      <c r="I106" s="318" t="s">
        <v>1482</v>
      </c>
      <c r="J106" s="318">
        <v>20</v>
      </c>
      <c r="K106" s="332"/>
    </row>
    <row r="107" s="1" customFormat="1" ht="15" customHeight="1">
      <c r="B107" s="330"/>
      <c r="C107" s="318" t="s">
        <v>1483</v>
      </c>
      <c r="D107" s="318"/>
      <c r="E107" s="318"/>
      <c r="F107" s="341" t="s">
        <v>1480</v>
      </c>
      <c r="G107" s="318"/>
      <c r="H107" s="318" t="s">
        <v>1520</v>
      </c>
      <c r="I107" s="318" t="s">
        <v>1482</v>
      </c>
      <c r="J107" s="318">
        <v>120</v>
      </c>
      <c r="K107" s="332"/>
    </row>
    <row r="108" s="1" customFormat="1" ht="15" customHeight="1">
      <c r="B108" s="343"/>
      <c r="C108" s="318" t="s">
        <v>1485</v>
      </c>
      <c r="D108" s="318"/>
      <c r="E108" s="318"/>
      <c r="F108" s="341" t="s">
        <v>1486</v>
      </c>
      <c r="G108" s="318"/>
      <c r="H108" s="318" t="s">
        <v>1520</v>
      </c>
      <c r="I108" s="318" t="s">
        <v>1482</v>
      </c>
      <c r="J108" s="318">
        <v>50</v>
      </c>
      <c r="K108" s="332"/>
    </row>
    <row r="109" s="1" customFormat="1" ht="15" customHeight="1">
      <c r="B109" s="343"/>
      <c r="C109" s="318" t="s">
        <v>1488</v>
      </c>
      <c r="D109" s="318"/>
      <c r="E109" s="318"/>
      <c r="F109" s="341" t="s">
        <v>1480</v>
      </c>
      <c r="G109" s="318"/>
      <c r="H109" s="318" t="s">
        <v>1520</v>
      </c>
      <c r="I109" s="318" t="s">
        <v>1490</v>
      </c>
      <c r="J109" s="318"/>
      <c r="K109" s="332"/>
    </row>
    <row r="110" s="1" customFormat="1" ht="15" customHeight="1">
      <c r="B110" s="343"/>
      <c r="C110" s="318" t="s">
        <v>1499</v>
      </c>
      <c r="D110" s="318"/>
      <c r="E110" s="318"/>
      <c r="F110" s="341" t="s">
        <v>1486</v>
      </c>
      <c r="G110" s="318"/>
      <c r="H110" s="318" t="s">
        <v>1520</v>
      </c>
      <c r="I110" s="318" t="s">
        <v>1482</v>
      </c>
      <c r="J110" s="318">
        <v>50</v>
      </c>
      <c r="K110" s="332"/>
    </row>
    <row r="111" s="1" customFormat="1" ht="15" customHeight="1">
      <c r="B111" s="343"/>
      <c r="C111" s="318" t="s">
        <v>1507</v>
      </c>
      <c r="D111" s="318"/>
      <c r="E111" s="318"/>
      <c r="F111" s="341" t="s">
        <v>1486</v>
      </c>
      <c r="G111" s="318"/>
      <c r="H111" s="318" t="s">
        <v>1520</v>
      </c>
      <c r="I111" s="318" t="s">
        <v>1482</v>
      </c>
      <c r="J111" s="318">
        <v>50</v>
      </c>
      <c r="K111" s="332"/>
    </row>
    <row r="112" s="1" customFormat="1" ht="15" customHeight="1">
      <c r="B112" s="343"/>
      <c r="C112" s="318" t="s">
        <v>1505</v>
      </c>
      <c r="D112" s="318"/>
      <c r="E112" s="318"/>
      <c r="F112" s="341" t="s">
        <v>1486</v>
      </c>
      <c r="G112" s="318"/>
      <c r="H112" s="318" t="s">
        <v>1520</v>
      </c>
      <c r="I112" s="318" t="s">
        <v>1482</v>
      </c>
      <c r="J112" s="318">
        <v>50</v>
      </c>
      <c r="K112" s="332"/>
    </row>
    <row r="113" s="1" customFormat="1" ht="15" customHeight="1">
      <c r="B113" s="343"/>
      <c r="C113" s="318" t="s">
        <v>50</v>
      </c>
      <c r="D113" s="318"/>
      <c r="E113" s="318"/>
      <c r="F113" s="341" t="s">
        <v>1480</v>
      </c>
      <c r="G113" s="318"/>
      <c r="H113" s="318" t="s">
        <v>1521</v>
      </c>
      <c r="I113" s="318" t="s">
        <v>1482</v>
      </c>
      <c r="J113" s="318">
        <v>20</v>
      </c>
      <c r="K113" s="332"/>
    </row>
    <row r="114" s="1" customFormat="1" ht="15" customHeight="1">
      <c r="B114" s="343"/>
      <c r="C114" s="318" t="s">
        <v>1522</v>
      </c>
      <c r="D114" s="318"/>
      <c r="E114" s="318"/>
      <c r="F114" s="341" t="s">
        <v>1480</v>
      </c>
      <c r="G114" s="318"/>
      <c r="H114" s="318" t="s">
        <v>1523</v>
      </c>
      <c r="I114" s="318" t="s">
        <v>1482</v>
      </c>
      <c r="J114" s="318">
        <v>120</v>
      </c>
      <c r="K114" s="332"/>
    </row>
    <row r="115" s="1" customFormat="1" ht="15" customHeight="1">
      <c r="B115" s="343"/>
      <c r="C115" s="318" t="s">
        <v>35</v>
      </c>
      <c r="D115" s="318"/>
      <c r="E115" s="318"/>
      <c r="F115" s="341" t="s">
        <v>1480</v>
      </c>
      <c r="G115" s="318"/>
      <c r="H115" s="318" t="s">
        <v>1524</v>
      </c>
      <c r="I115" s="318" t="s">
        <v>1515</v>
      </c>
      <c r="J115" s="318"/>
      <c r="K115" s="332"/>
    </row>
    <row r="116" s="1" customFormat="1" ht="15" customHeight="1">
      <c r="B116" s="343"/>
      <c r="C116" s="318" t="s">
        <v>45</v>
      </c>
      <c r="D116" s="318"/>
      <c r="E116" s="318"/>
      <c r="F116" s="341" t="s">
        <v>1480</v>
      </c>
      <c r="G116" s="318"/>
      <c r="H116" s="318" t="s">
        <v>1525</v>
      </c>
      <c r="I116" s="318" t="s">
        <v>1515</v>
      </c>
      <c r="J116" s="318"/>
      <c r="K116" s="332"/>
    </row>
    <row r="117" s="1" customFormat="1" ht="15" customHeight="1">
      <c r="B117" s="343"/>
      <c r="C117" s="318" t="s">
        <v>54</v>
      </c>
      <c r="D117" s="318"/>
      <c r="E117" s="318"/>
      <c r="F117" s="341" t="s">
        <v>1480</v>
      </c>
      <c r="G117" s="318"/>
      <c r="H117" s="318" t="s">
        <v>1526</v>
      </c>
      <c r="I117" s="318" t="s">
        <v>1527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1528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1474</v>
      </c>
      <c r="D123" s="333"/>
      <c r="E123" s="333"/>
      <c r="F123" s="333" t="s">
        <v>1475</v>
      </c>
      <c r="G123" s="334"/>
      <c r="H123" s="333" t="s">
        <v>51</v>
      </c>
      <c r="I123" s="333" t="s">
        <v>54</v>
      </c>
      <c r="J123" s="333" t="s">
        <v>1476</v>
      </c>
      <c r="K123" s="362"/>
    </row>
    <row r="124" s="1" customFormat="1" ht="17.25" customHeight="1">
      <c r="B124" s="361"/>
      <c r="C124" s="335" t="s">
        <v>1477</v>
      </c>
      <c r="D124" s="335"/>
      <c r="E124" s="335"/>
      <c r="F124" s="336" t="s">
        <v>1478</v>
      </c>
      <c r="G124" s="337"/>
      <c r="H124" s="335"/>
      <c r="I124" s="335"/>
      <c r="J124" s="335" t="s">
        <v>1479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1483</v>
      </c>
      <c r="D126" s="340"/>
      <c r="E126" s="340"/>
      <c r="F126" s="341" t="s">
        <v>1480</v>
      </c>
      <c r="G126" s="318"/>
      <c r="H126" s="318" t="s">
        <v>1520</v>
      </c>
      <c r="I126" s="318" t="s">
        <v>1482</v>
      </c>
      <c r="J126" s="318">
        <v>120</v>
      </c>
      <c r="K126" s="366"/>
    </row>
    <row r="127" s="1" customFormat="1" ht="15" customHeight="1">
      <c r="B127" s="363"/>
      <c r="C127" s="318" t="s">
        <v>1529</v>
      </c>
      <c r="D127" s="318"/>
      <c r="E127" s="318"/>
      <c r="F127" s="341" t="s">
        <v>1480</v>
      </c>
      <c r="G127" s="318"/>
      <c r="H127" s="318" t="s">
        <v>1530</v>
      </c>
      <c r="I127" s="318" t="s">
        <v>1482</v>
      </c>
      <c r="J127" s="318" t="s">
        <v>1531</v>
      </c>
      <c r="K127" s="366"/>
    </row>
    <row r="128" s="1" customFormat="1" ht="15" customHeight="1">
      <c r="B128" s="363"/>
      <c r="C128" s="318" t="s">
        <v>1428</v>
      </c>
      <c r="D128" s="318"/>
      <c r="E128" s="318"/>
      <c r="F128" s="341" t="s">
        <v>1480</v>
      </c>
      <c r="G128" s="318"/>
      <c r="H128" s="318" t="s">
        <v>1532</v>
      </c>
      <c r="I128" s="318" t="s">
        <v>1482</v>
      </c>
      <c r="J128" s="318" t="s">
        <v>1531</v>
      </c>
      <c r="K128" s="366"/>
    </row>
    <row r="129" s="1" customFormat="1" ht="15" customHeight="1">
      <c r="B129" s="363"/>
      <c r="C129" s="318" t="s">
        <v>1491</v>
      </c>
      <c r="D129" s="318"/>
      <c r="E129" s="318"/>
      <c r="F129" s="341" t="s">
        <v>1486</v>
      </c>
      <c r="G129" s="318"/>
      <c r="H129" s="318" t="s">
        <v>1492</v>
      </c>
      <c r="I129" s="318" t="s">
        <v>1482</v>
      </c>
      <c r="J129" s="318">
        <v>15</v>
      </c>
      <c r="K129" s="366"/>
    </row>
    <row r="130" s="1" customFormat="1" ht="15" customHeight="1">
      <c r="B130" s="363"/>
      <c r="C130" s="344" t="s">
        <v>1493</v>
      </c>
      <c r="D130" s="344"/>
      <c r="E130" s="344"/>
      <c r="F130" s="345" t="s">
        <v>1486</v>
      </c>
      <c r="G130" s="344"/>
      <c r="H130" s="344" t="s">
        <v>1494</v>
      </c>
      <c r="I130" s="344" t="s">
        <v>1482</v>
      </c>
      <c r="J130" s="344">
        <v>15</v>
      </c>
      <c r="K130" s="366"/>
    </row>
    <row r="131" s="1" customFormat="1" ht="15" customHeight="1">
      <c r="B131" s="363"/>
      <c r="C131" s="344" t="s">
        <v>1495</v>
      </c>
      <c r="D131" s="344"/>
      <c r="E131" s="344"/>
      <c r="F131" s="345" t="s">
        <v>1486</v>
      </c>
      <c r="G131" s="344"/>
      <c r="H131" s="344" t="s">
        <v>1496</v>
      </c>
      <c r="I131" s="344" t="s">
        <v>1482</v>
      </c>
      <c r="J131" s="344">
        <v>20</v>
      </c>
      <c r="K131" s="366"/>
    </row>
    <row r="132" s="1" customFormat="1" ht="15" customHeight="1">
      <c r="B132" s="363"/>
      <c r="C132" s="344" t="s">
        <v>1497</v>
      </c>
      <c r="D132" s="344"/>
      <c r="E132" s="344"/>
      <c r="F132" s="345" t="s">
        <v>1486</v>
      </c>
      <c r="G132" s="344"/>
      <c r="H132" s="344" t="s">
        <v>1498</v>
      </c>
      <c r="I132" s="344" t="s">
        <v>1482</v>
      </c>
      <c r="J132" s="344">
        <v>20</v>
      </c>
      <c r="K132" s="366"/>
    </row>
    <row r="133" s="1" customFormat="1" ht="15" customHeight="1">
      <c r="B133" s="363"/>
      <c r="C133" s="318" t="s">
        <v>1485</v>
      </c>
      <c r="D133" s="318"/>
      <c r="E133" s="318"/>
      <c r="F133" s="341" t="s">
        <v>1486</v>
      </c>
      <c r="G133" s="318"/>
      <c r="H133" s="318" t="s">
        <v>1520</v>
      </c>
      <c r="I133" s="318" t="s">
        <v>1482</v>
      </c>
      <c r="J133" s="318">
        <v>50</v>
      </c>
      <c r="K133" s="366"/>
    </row>
    <row r="134" s="1" customFormat="1" ht="15" customHeight="1">
      <c r="B134" s="363"/>
      <c r="C134" s="318" t="s">
        <v>1499</v>
      </c>
      <c r="D134" s="318"/>
      <c r="E134" s="318"/>
      <c r="F134" s="341" t="s">
        <v>1486</v>
      </c>
      <c r="G134" s="318"/>
      <c r="H134" s="318" t="s">
        <v>1520</v>
      </c>
      <c r="I134" s="318" t="s">
        <v>1482</v>
      </c>
      <c r="J134" s="318">
        <v>50</v>
      </c>
      <c r="K134" s="366"/>
    </row>
    <row r="135" s="1" customFormat="1" ht="15" customHeight="1">
      <c r="B135" s="363"/>
      <c r="C135" s="318" t="s">
        <v>1505</v>
      </c>
      <c r="D135" s="318"/>
      <c r="E135" s="318"/>
      <c r="F135" s="341" t="s">
        <v>1486</v>
      </c>
      <c r="G135" s="318"/>
      <c r="H135" s="318" t="s">
        <v>1520</v>
      </c>
      <c r="I135" s="318" t="s">
        <v>1482</v>
      </c>
      <c r="J135" s="318">
        <v>50</v>
      </c>
      <c r="K135" s="366"/>
    </row>
    <row r="136" s="1" customFormat="1" ht="15" customHeight="1">
      <c r="B136" s="363"/>
      <c r="C136" s="318" t="s">
        <v>1507</v>
      </c>
      <c r="D136" s="318"/>
      <c r="E136" s="318"/>
      <c r="F136" s="341" t="s">
        <v>1486</v>
      </c>
      <c r="G136" s="318"/>
      <c r="H136" s="318" t="s">
        <v>1520</v>
      </c>
      <c r="I136" s="318" t="s">
        <v>1482</v>
      </c>
      <c r="J136" s="318">
        <v>50</v>
      </c>
      <c r="K136" s="366"/>
    </row>
    <row r="137" s="1" customFormat="1" ht="15" customHeight="1">
      <c r="B137" s="363"/>
      <c r="C137" s="318" t="s">
        <v>1508</v>
      </c>
      <c r="D137" s="318"/>
      <c r="E137" s="318"/>
      <c r="F137" s="341" t="s">
        <v>1486</v>
      </c>
      <c r="G137" s="318"/>
      <c r="H137" s="318" t="s">
        <v>1533</v>
      </c>
      <c r="I137" s="318" t="s">
        <v>1482</v>
      </c>
      <c r="J137" s="318">
        <v>255</v>
      </c>
      <c r="K137" s="366"/>
    </row>
    <row r="138" s="1" customFormat="1" ht="15" customHeight="1">
      <c r="B138" s="363"/>
      <c r="C138" s="318" t="s">
        <v>1510</v>
      </c>
      <c r="D138" s="318"/>
      <c r="E138" s="318"/>
      <c r="F138" s="341" t="s">
        <v>1480</v>
      </c>
      <c r="G138" s="318"/>
      <c r="H138" s="318" t="s">
        <v>1534</v>
      </c>
      <c r="I138" s="318" t="s">
        <v>1512</v>
      </c>
      <c r="J138" s="318"/>
      <c r="K138" s="366"/>
    </row>
    <row r="139" s="1" customFormat="1" ht="15" customHeight="1">
      <c r="B139" s="363"/>
      <c r="C139" s="318" t="s">
        <v>1513</v>
      </c>
      <c r="D139" s="318"/>
      <c r="E139" s="318"/>
      <c r="F139" s="341" t="s">
        <v>1480</v>
      </c>
      <c r="G139" s="318"/>
      <c r="H139" s="318" t="s">
        <v>1535</v>
      </c>
      <c r="I139" s="318" t="s">
        <v>1515</v>
      </c>
      <c r="J139" s="318"/>
      <c r="K139" s="366"/>
    </row>
    <row r="140" s="1" customFormat="1" ht="15" customHeight="1">
      <c r="B140" s="363"/>
      <c r="C140" s="318" t="s">
        <v>1516</v>
      </c>
      <c r="D140" s="318"/>
      <c r="E140" s="318"/>
      <c r="F140" s="341" t="s">
        <v>1480</v>
      </c>
      <c r="G140" s="318"/>
      <c r="H140" s="318" t="s">
        <v>1516</v>
      </c>
      <c r="I140" s="318" t="s">
        <v>1515</v>
      </c>
      <c r="J140" s="318"/>
      <c r="K140" s="366"/>
    </row>
    <row r="141" s="1" customFormat="1" ht="15" customHeight="1">
      <c r="B141" s="363"/>
      <c r="C141" s="318" t="s">
        <v>35</v>
      </c>
      <c r="D141" s="318"/>
      <c r="E141" s="318"/>
      <c r="F141" s="341" t="s">
        <v>1480</v>
      </c>
      <c r="G141" s="318"/>
      <c r="H141" s="318" t="s">
        <v>1536</v>
      </c>
      <c r="I141" s="318" t="s">
        <v>1515</v>
      </c>
      <c r="J141" s="318"/>
      <c r="K141" s="366"/>
    </row>
    <row r="142" s="1" customFormat="1" ht="15" customHeight="1">
      <c r="B142" s="363"/>
      <c r="C142" s="318" t="s">
        <v>1537</v>
      </c>
      <c r="D142" s="318"/>
      <c r="E142" s="318"/>
      <c r="F142" s="341" t="s">
        <v>1480</v>
      </c>
      <c r="G142" s="318"/>
      <c r="H142" s="318" t="s">
        <v>1538</v>
      </c>
      <c r="I142" s="318" t="s">
        <v>1515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1539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1474</v>
      </c>
      <c r="D148" s="333"/>
      <c r="E148" s="333"/>
      <c r="F148" s="333" t="s">
        <v>1475</v>
      </c>
      <c r="G148" s="334"/>
      <c r="H148" s="333" t="s">
        <v>51</v>
      </c>
      <c r="I148" s="333" t="s">
        <v>54</v>
      </c>
      <c r="J148" s="333" t="s">
        <v>1476</v>
      </c>
      <c r="K148" s="332"/>
    </row>
    <row r="149" s="1" customFormat="1" ht="17.25" customHeight="1">
      <c r="B149" s="330"/>
      <c r="C149" s="335" t="s">
        <v>1477</v>
      </c>
      <c r="D149" s="335"/>
      <c r="E149" s="335"/>
      <c r="F149" s="336" t="s">
        <v>1478</v>
      </c>
      <c r="G149" s="337"/>
      <c r="H149" s="335"/>
      <c r="I149" s="335"/>
      <c r="J149" s="335" t="s">
        <v>1479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1483</v>
      </c>
      <c r="D151" s="318"/>
      <c r="E151" s="318"/>
      <c r="F151" s="371" t="s">
        <v>1480</v>
      </c>
      <c r="G151" s="318"/>
      <c r="H151" s="370" t="s">
        <v>1520</v>
      </c>
      <c r="I151" s="370" t="s">
        <v>1482</v>
      </c>
      <c r="J151" s="370">
        <v>120</v>
      </c>
      <c r="K151" s="366"/>
    </row>
    <row r="152" s="1" customFormat="1" ht="15" customHeight="1">
      <c r="B152" s="343"/>
      <c r="C152" s="370" t="s">
        <v>1529</v>
      </c>
      <c r="D152" s="318"/>
      <c r="E152" s="318"/>
      <c r="F152" s="371" t="s">
        <v>1480</v>
      </c>
      <c r="G152" s="318"/>
      <c r="H152" s="370" t="s">
        <v>1540</v>
      </c>
      <c r="I152" s="370" t="s">
        <v>1482</v>
      </c>
      <c r="J152" s="370" t="s">
        <v>1531</v>
      </c>
      <c r="K152" s="366"/>
    </row>
    <row r="153" s="1" customFormat="1" ht="15" customHeight="1">
      <c r="B153" s="343"/>
      <c r="C153" s="370" t="s">
        <v>1428</v>
      </c>
      <c r="D153" s="318"/>
      <c r="E153" s="318"/>
      <c r="F153" s="371" t="s">
        <v>1480</v>
      </c>
      <c r="G153" s="318"/>
      <c r="H153" s="370" t="s">
        <v>1541</v>
      </c>
      <c r="I153" s="370" t="s">
        <v>1482</v>
      </c>
      <c r="J153" s="370" t="s">
        <v>1531</v>
      </c>
      <c r="K153" s="366"/>
    </row>
    <row r="154" s="1" customFormat="1" ht="15" customHeight="1">
      <c r="B154" s="343"/>
      <c r="C154" s="370" t="s">
        <v>1485</v>
      </c>
      <c r="D154" s="318"/>
      <c r="E154" s="318"/>
      <c r="F154" s="371" t="s">
        <v>1486</v>
      </c>
      <c r="G154" s="318"/>
      <c r="H154" s="370" t="s">
        <v>1520</v>
      </c>
      <c r="I154" s="370" t="s">
        <v>1482</v>
      </c>
      <c r="J154" s="370">
        <v>50</v>
      </c>
      <c r="K154" s="366"/>
    </row>
    <row r="155" s="1" customFormat="1" ht="15" customHeight="1">
      <c r="B155" s="343"/>
      <c r="C155" s="370" t="s">
        <v>1488</v>
      </c>
      <c r="D155" s="318"/>
      <c r="E155" s="318"/>
      <c r="F155" s="371" t="s">
        <v>1480</v>
      </c>
      <c r="G155" s="318"/>
      <c r="H155" s="370" t="s">
        <v>1520</v>
      </c>
      <c r="I155" s="370" t="s">
        <v>1490</v>
      </c>
      <c r="J155" s="370"/>
      <c r="K155" s="366"/>
    </row>
    <row r="156" s="1" customFormat="1" ht="15" customHeight="1">
      <c r="B156" s="343"/>
      <c r="C156" s="370" t="s">
        <v>1499</v>
      </c>
      <c r="D156" s="318"/>
      <c r="E156" s="318"/>
      <c r="F156" s="371" t="s">
        <v>1486</v>
      </c>
      <c r="G156" s="318"/>
      <c r="H156" s="370" t="s">
        <v>1520</v>
      </c>
      <c r="I156" s="370" t="s">
        <v>1482</v>
      </c>
      <c r="J156" s="370">
        <v>50</v>
      </c>
      <c r="K156" s="366"/>
    </row>
    <row r="157" s="1" customFormat="1" ht="15" customHeight="1">
      <c r="B157" s="343"/>
      <c r="C157" s="370" t="s">
        <v>1507</v>
      </c>
      <c r="D157" s="318"/>
      <c r="E157" s="318"/>
      <c r="F157" s="371" t="s">
        <v>1486</v>
      </c>
      <c r="G157" s="318"/>
      <c r="H157" s="370" t="s">
        <v>1520</v>
      </c>
      <c r="I157" s="370" t="s">
        <v>1482</v>
      </c>
      <c r="J157" s="370">
        <v>50</v>
      </c>
      <c r="K157" s="366"/>
    </row>
    <row r="158" s="1" customFormat="1" ht="15" customHeight="1">
      <c r="B158" s="343"/>
      <c r="C158" s="370" t="s">
        <v>1505</v>
      </c>
      <c r="D158" s="318"/>
      <c r="E158" s="318"/>
      <c r="F158" s="371" t="s">
        <v>1486</v>
      </c>
      <c r="G158" s="318"/>
      <c r="H158" s="370" t="s">
        <v>1520</v>
      </c>
      <c r="I158" s="370" t="s">
        <v>1482</v>
      </c>
      <c r="J158" s="370">
        <v>50</v>
      </c>
      <c r="K158" s="366"/>
    </row>
    <row r="159" s="1" customFormat="1" ht="15" customHeight="1">
      <c r="B159" s="343"/>
      <c r="C159" s="370" t="s">
        <v>93</v>
      </c>
      <c r="D159" s="318"/>
      <c r="E159" s="318"/>
      <c r="F159" s="371" t="s">
        <v>1480</v>
      </c>
      <c r="G159" s="318"/>
      <c r="H159" s="370" t="s">
        <v>1542</v>
      </c>
      <c r="I159" s="370" t="s">
        <v>1482</v>
      </c>
      <c r="J159" s="370" t="s">
        <v>1543</v>
      </c>
      <c r="K159" s="366"/>
    </row>
    <row r="160" s="1" customFormat="1" ht="15" customHeight="1">
      <c r="B160" s="343"/>
      <c r="C160" s="370" t="s">
        <v>1544</v>
      </c>
      <c r="D160" s="318"/>
      <c r="E160" s="318"/>
      <c r="F160" s="371" t="s">
        <v>1480</v>
      </c>
      <c r="G160" s="318"/>
      <c r="H160" s="370" t="s">
        <v>1545</v>
      </c>
      <c r="I160" s="370" t="s">
        <v>1515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1546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1474</v>
      </c>
      <c r="D166" s="333"/>
      <c r="E166" s="333"/>
      <c r="F166" s="333" t="s">
        <v>1475</v>
      </c>
      <c r="G166" s="375"/>
      <c r="H166" s="376" t="s">
        <v>51</v>
      </c>
      <c r="I166" s="376" t="s">
        <v>54</v>
      </c>
      <c r="J166" s="333" t="s">
        <v>1476</v>
      </c>
      <c r="K166" s="310"/>
    </row>
    <row r="167" s="1" customFormat="1" ht="17.25" customHeight="1">
      <c r="B167" s="311"/>
      <c r="C167" s="335" t="s">
        <v>1477</v>
      </c>
      <c r="D167" s="335"/>
      <c r="E167" s="335"/>
      <c r="F167" s="336" t="s">
        <v>1478</v>
      </c>
      <c r="G167" s="377"/>
      <c r="H167" s="378"/>
      <c r="I167" s="378"/>
      <c r="J167" s="335" t="s">
        <v>1479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1483</v>
      </c>
      <c r="D169" s="318"/>
      <c r="E169" s="318"/>
      <c r="F169" s="341" t="s">
        <v>1480</v>
      </c>
      <c r="G169" s="318"/>
      <c r="H169" s="318" t="s">
        <v>1520</v>
      </c>
      <c r="I169" s="318" t="s">
        <v>1482</v>
      </c>
      <c r="J169" s="318">
        <v>120</v>
      </c>
      <c r="K169" s="366"/>
    </row>
    <row r="170" s="1" customFormat="1" ht="15" customHeight="1">
      <c r="B170" s="343"/>
      <c r="C170" s="318" t="s">
        <v>1529</v>
      </c>
      <c r="D170" s="318"/>
      <c r="E170" s="318"/>
      <c r="F170" s="341" t="s">
        <v>1480</v>
      </c>
      <c r="G170" s="318"/>
      <c r="H170" s="318" t="s">
        <v>1530</v>
      </c>
      <c r="I170" s="318" t="s">
        <v>1482</v>
      </c>
      <c r="J170" s="318" t="s">
        <v>1531</v>
      </c>
      <c r="K170" s="366"/>
    </row>
    <row r="171" s="1" customFormat="1" ht="15" customHeight="1">
      <c r="B171" s="343"/>
      <c r="C171" s="318" t="s">
        <v>1428</v>
      </c>
      <c r="D171" s="318"/>
      <c r="E171" s="318"/>
      <c r="F171" s="341" t="s">
        <v>1480</v>
      </c>
      <c r="G171" s="318"/>
      <c r="H171" s="318" t="s">
        <v>1547</v>
      </c>
      <c r="I171" s="318" t="s">
        <v>1482</v>
      </c>
      <c r="J171" s="318" t="s">
        <v>1531</v>
      </c>
      <c r="K171" s="366"/>
    </row>
    <row r="172" s="1" customFormat="1" ht="15" customHeight="1">
      <c r="B172" s="343"/>
      <c r="C172" s="318" t="s">
        <v>1485</v>
      </c>
      <c r="D172" s="318"/>
      <c r="E172" s="318"/>
      <c r="F172" s="341" t="s">
        <v>1486</v>
      </c>
      <c r="G172" s="318"/>
      <c r="H172" s="318" t="s">
        <v>1547</v>
      </c>
      <c r="I172" s="318" t="s">
        <v>1482</v>
      </c>
      <c r="J172" s="318">
        <v>50</v>
      </c>
      <c r="K172" s="366"/>
    </row>
    <row r="173" s="1" customFormat="1" ht="15" customHeight="1">
      <c r="B173" s="343"/>
      <c r="C173" s="318" t="s">
        <v>1488</v>
      </c>
      <c r="D173" s="318"/>
      <c r="E173" s="318"/>
      <c r="F173" s="341" t="s">
        <v>1480</v>
      </c>
      <c r="G173" s="318"/>
      <c r="H173" s="318" t="s">
        <v>1547</v>
      </c>
      <c r="I173" s="318" t="s">
        <v>1490</v>
      </c>
      <c r="J173" s="318"/>
      <c r="K173" s="366"/>
    </row>
    <row r="174" s="1" customFormat="1" ht="15" customHeight="1">
      <c r="B174" s="343"/>
      <c r="C174" s="318" t="s">
        <v>1499</v>
      </c>
      <c r="D174" s="318"/>
      <c r="E174" s="318"/>
      <c r="F174" s="341" t="s">
        <v>1486</v>
      </c>
      <c r="G174" s="318"/>
      <c r="H174" s="318" t="s">
        <v>1547</v>
      </c>
      <c r="I174" s="318" t="s">
        <v>1482</v>
      </c>
      <c r="J174" s="318">
        <v>50</v>
      </c>
      <c r="K174" s="366"/>
    </row>
    <row r="175" s="1" customFormat="1" ht="15" customHeight="1">
      <c r="B175" s="343"/>
      <c r="C175" s="318" t="s">
        <v>1507</v>
      </c>
      <c r="D175" s="318"/>
      <c r="E175" s="318"/>
      <c r="F175" s="341" t="s">
        <v>1486</v>
      </c>
      <c r="G175" s="318"/>
      <c r="H175" s="318" t="s">
        <v>1547</v>
      </c>
      <c r="I175" s="318" t="s">
        <v>1482</v>
      </c>
      <c r="J175" s="318">
        <v>50</v>
      </c>
      <c r="K175" s="366"/>
    </row>
    <row r="176" s="1" customFormat="1" ht="15" customHeight="1">
      <c r="B176" s="343"/>
      <c r="C176" s="318" t="s">
        <v>1505</v>
      </c>
      <c r="D176" s="318"/>
      <c r="E176" s="318"/>
      <c r="F176" s="341" t="s">
        <v>1486</v>
      </c>
      <c r="G176" s="318"/>
      <c r="H176" s="318" t="s">
        <v>1547</v>
      </c>
      <c r="I176" s="318" t="s">
        <v>1482</v>
      </c>
      <c r="J176" s="318">
        <v>50</v>
      </c>
      <c r="K176" s="366"/>
    </row>
    <row r="177" s="1" customFormat="1" ht="15" customHeight="1">
      <c r="B177" s="343"/>
      <c r="C177" s="318" t="s">
        <v>118</v>
      </c>
      <c r="D177" s="318"/>
      <c r="E177" s="318"/>
      <c r="F177" s="341" t="s">
        <v>1480</v>
      </c>
      <c r="G177" s="318"/>
      <c r="H177" s="318" t="s">
        <v>1548</v>
      </c>
      <c r="I177" s="318" t="s">
        <v>1549</v>
      </c>
      <c r="J177" s="318"/>
      <c r="K177" s="366"/>
    </row>
    <row r="178" s="1" customFormat="1" ht="15" customHeight="1">
      <c r="B178" s="343"/>
      <c r="C178" s="318" t="s">
        <v>54</v>
      </c>
      <c r="D178" s="318"/>
      <c r="E178" s="318"/>
      <c r="F178" s="341" t="s">
        <v>1480</v>
      </c>
      <c r="G178" s="318"/>
      <c r="H178" s="318" t="s">
        <v>1550</v>
      </c>
      <c r="I178" s="318" t="s">
        <v>1551</v>
      </c>
      <c r="J178" s="318">
        <v>1</v>
      </c>
      <c r="K178" s="366"/>
    </row>
    <row r="179" s="1" customFormat="1" ht="15" customHeight="1">
      <c r="B179" s="343"/>
      <c r="C179" s="318" t="s">
        <v>50</v>
      </c>
      <c r="D179" s="318"/>
      <c r="E179" s="318"/>
      <c r="F179" s="341" t="s">
        <v>1480</v>
      </c>
      <c r="G179" s="318"/>
      <c r="H179" s="318" t="s">
        <v>1552</v>
      </c>
      <c r="I179" s="318" t="s">
        <v>1482</v>
      </c>
      <c r="J179" s="318">
        <v>20</v>
      </c>
      <c r="K179" s="366"/>
    </row>
    <row r="180" s="1" customFormat="1" ht="15" customHeight="1">
      <c r="B180" s="343"/>
      <c r="C180" s="318" t="s">
        <v>51</v>
      </c>
      <c r="D180" s="318"/>
      <c r="E180" s="318"/>
      <c r="F180" s="341" t="s">
        <v>1480</v>
      </c>
      <c r="G180" s="318"/>
      <c r="H180" s="318" t="s">
        <v>1553</v>
      </c>
      <c r="I180" s="318" t="s">
        <v>1482</v>
      </c>
      <c r="J180" s="318">
        <v>255</v>
      </c>
      <c r="K180" s="366"/>
    </row>
    <row r="181" s="1" customFormat="1" ht="15" customHeight="1">
      <c r="B181" s="343"/>
      <c r="C181" s="318" t="s">
        <v>119</v>
      </c>
      <c r="D181" s="318"/>
      <c r="E181" s="318"/>
      <c r="F181" s="341" t="s">
        <v>1480</v>
      </c>
      <c r="G181" s="318"/>
      <c r="H181" s="318" t="s">
        <v>1444</v>
      </c>
      <c r="I181" s="318" t="s">
        <v>1482</v>
      </c>
      <c r="J181" s="318">
        <v>10</v>
      </c>
      <c r="K181" s="366"/>
    </row>
    <row r="182" s="1" customFormat="1" ht="15" customHeight="1">
      <c r="B182" s="343"/>
      <c r="C182" s="318" t="s">
        <v>120</v>
      </c>
      <c r="D182" s="318"/>
      <c r="E182" s="318"/>
      <c r="F182" s="341" t="s">
        <v>1480</v>
      </c>
      <c r="G182" s="318"/>
      <c r="H182" s="318" t="s">
        <v>1554</v>
      </c>
      <c r="I182" s="318" t="s">
        <v>1515</v>
      </c>
      <c r="J182" s="318"/>
      <c r="K182" s="366"/>
    </row>
    <row r="183" s="1" customFormat="1" ht="15" customHeight="1">
      <c r="B183" s="343"/>
      <c r="C183" s="318" t="s">
        <v>1555</v>
      </c>
      <c r="D183" s="318"/>
      <c r="E183" s="318"/>
      <c r="F183" s="341" t="s">
        <v>1480</v>
      </c>
      <c r="G183" s="318"/>
      <c r="H183" s="318" t="s">
        <v>1556</v>
      </c>
      <c r="I183" s="318" t="s">
        <v>1515</v>
      </c>
      <c r="J183" s="318"/>
      <c r="K183" s="366"/>
    </row>
    <row r="184" s="1" customFormat="1" ht="15" customHeight="1">
      <c r="B184" s="343"/>
      <c r="C184" s="318" t="s">
        <v>1544</v>
      </c>
      <c r="D184" s="318"/>
      <c r="E184" s="318"/>
      <c r="F184" s="341" t="s">
        <v>1480</v>
      </c>
      <c r="G184" s="318"/>
      <c r="H184" s="318" t="s">
        <v>1557</v>
      </c>
      <c r="I184" s="318" t="s">
        <v>1515</v>
      </c>
      <c r="J184" s="318"/>
      <c r="K184" s="366"/>
    </row>
    <row r="185" s="1" customFormat="1" ht="15" customHeight="1">
      <c r="B185" s="343"/>
      <c r="C185" s="318" t="s">
        <v>122</v>
      </c>
      <c r="D185" s="318"/>
      <c r="E185" s="318"/>
      <c r="F185" s="341" t="s">
        <v>1486</v>
      </c>
      <c r="G185" s="318"/>
      <c r="H185" s="318" t="s">
        <v>1558</v>
      </c>
      <c r="I185" s="318" t="s">
        <v>1482</v>
      </c>
      <c r="J185" s="318">
        <v>50</v>
      </c>
      <c r="K185" s="366"/>
    </row>
    <row r="186" s="1" customFormat="1" ht="15" customHeight="1">
      <c r="B186" s="343"/>
      <c r="C186" s="318" t="s">
        <v>1559</v>
      </c>
      <c r="D186" s="318"/>
      <c r="E186" s="318"/>
      <c r="F186" s="341" t="s">
        <v>1486</v>
      </c>
      <c r="G186" s="318"/>
      <c r="H186" s="318" t="s">
        <v>1560</v>
      </c>
      <c r="I186" s="318" t="s">
        <v>1561</v>
      </c>
      <c r="J186" s="318"/>
      <c r="K186" s="366"/>
    </row>
    <row r="187" s="1" customFormat="1" ht="15" customHeight="1">
      <c r="B187" s="343"/>
      <c r="C187" s="318" t="s">
        <v>1562</v>
      </c>
      <c r="D187" s="318"/>
      <c r="E187" s="318"/>
      <c r="F187" s="341" t="s">
        <v>1486</v>
      </c>
      <c r="G187" s="318"/>
      <c r="H187" s="318" t="s">
        <v>1563</v>
      </c>
      <c r="I187" s="318" t="s">
        <v>1561</v>
      </c>
      <c r="J187" s="318"/>
      <c r="K187" s="366"/>
    </row>
    <row r="188" s="1" customFormat="1" ht="15" customHeight="1">
      <c r="B188" s="343"/>
      <c r="C188" s="318" t="s">
        <v>1564</v>
      </c>
      <c r="D188" s="318"/>
      <c r="E188" s="318"/>
      <c r="F188" s="341" t="s">
        <v>1486</v>
      </c>
      <c r="G188" s="318"/>
      <c r="H188" s="318" t="s">
        <v>1565</v>
      </c>
      <c r="I188" s="318" t="s">
        <v>1561</v>
      </c>
      <c r="J188" s="318"/>
      <c r="K188" s="366"/>
    </row>
    <row r="189" s="1" customFormat="1" ht="15" customHeight="1">
      <c r="B189" s="343"/>
      <c r="C189" s="379" t="s">
        <v>1566</v>
      </c>
      <c r="D189" s="318"/>
      <c r="E189" s="318"/>
      <c r="F189" s="341" t="s">
        <v>1486</v>
      </c>
      <c r="G189" s="318"/>
      <c r="H189" s="318" t="s">
        <v>1567</v>
      </c>
      <c r="I189" s="318" t="s">
        <v>1568</v>
      </c>
      <c r="J189" s="380" t="s">
        <v>1569</v>
      </c>
      <c r="K189" s="366"/>
    </row>
    <row r="190" s="1" customFormat="1" ht="15" customHeight="1">
      <c r="B190" s="343"/>
      <c r="C190" s="379" t="s">
        <v>39</v>
      </c>
      <c r="D190" s="318"/>
      <c r="E190" s="318"/>
      <c r="F190" s="341" t="s">
        <v>1480</v>
      </c>
      <c r="G190" s="318"/>
      <c r="H190" s="315" t="s">
        <v>1570</v>
      </c>
      <c r="I190" s="318" t="s">
        <v>1571</v>
      </c>
      <c r="J190" s="318"/>
      <c r="K190" s="366"/>
    </row>
    <row r="191" s="1" customFormat="1" ht="15" customHeight="1">
      <c r="B191" s="343"/>
      <c r="C191" s="379" t="s">
        <v>1572</v>
      </c>
      <c r="D191" s="318"/>
      <c r="E191" s="318"/>
      <c r="F191" s="341" t="s">
        <v>1480</v>
      </c>
      <c r="G191" s="318"/>
      <c r="H191" s="318" t="s">
        <v>1573</v>
      </c>
      <c r="I191" s="318" t="s">
        <v>1515</v>
      </c>
      <c r="J191" s="318"/>
      <c r="K191" s="366"/>
    </row>
    <row r="192" s="1" customFormat="1" ht="15" customHeight="1">
      <c r="B192" s="343"/>
      <c r="C192" s="379" t="s">
        <v>1574</v>
      </c>
      <c r="D192" s="318"/>
      <c r="E192" s="318"/>
      <c r="F192" s="341" t="s">
        <v>1480</v>
      </c>
      <c r="G192" s="318"/>
      <c r="H192" s="318" t="s">
        <v>1575</v>
      </c>
      <c r="I192" s="318" t="s">
        <v>1515</v>
      </c>
      <c r="J192" s="318"/>
      <c r="K192" s="366"/>
    </row>
    <row r="193" s="1" customFormat="1" ht="15" customHeight="1">
      <c r="B193" s="343"/>
      <c r="C193" s="379" t="s">
        <v>1576</v>
      </c>
      <c r="D193" s="318"/>
      <c r="E193" s="318"/>
      <c r="F193" s="341" t="s">
        <v>1486</v>
      </c>
      <c r="G193" s="318"/>
      <c r="H193" s="318" t="s">
        <v>1577</v>
      </c>
      <c r="I193" s="318" t="s">
        <v>1515</v>
      </c>
      <c r="J193" s="318"/>
      <c r="K193" s="366"/>
    </row>
    <row r="194" s="1" customFormat="1" ht="15" customHeight="1">
      <c r="B194" s="372"/>
      <c r="C194" s="381"/>
      <c r="D194" s="352"/>
      <c r="E194" s="352"/>
      <c r="F194" s="352"/>
      <c r="G194" s="352"/>
      <c r="H194" s="352"/>
      <c r="I194" s="352"/>
      <c r="J194" s="352"/>
      <c r="K194" s="373"/>
    </row>
    <row r="195" s="1" customFormat="1" ht="18.75" customHeight="1">
      <c r="B195" s="354"/>
      <c r="C195" s="364"/>
      <c r="D195" s="364"/>
      <c r="E195" s="364"/>
      <c r="F195" s="374"/>
      <c r="G195" s="364"/>
      <c r="H195" s="364"/>
      <c r="I195" s="364"/>
      <c r="J195" s="364"/>
      <c r="K195" s="354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26"/>
      <c r="C197" s="326"/>
      <c r="D197" s="326"/>
      <c r="E197" s="326"/>
      <c r="F197" s="326"/>
      <c r="G197" s="326"/>
      <c r="H197" s="326"/>
      <c r="I197" s="326"/>
      <c r="J197" s="326"/>
      <c r="K197" s="326"/>
    </row>
    <row r="198" s="1" customFormat="1" ht="13.5">
      <c r="B198" s="305"/>
      <c r="C198" s="306"/>
      <c r="D198" s="306"/>
      <c r="E198" s="306"/>
      <c r="F198" s="306"/>
      <c r="G198" s="306"/>
      <c r="H198" s="306"/>
      <c r="I198" s="306"/>
      <c r="J198" s="306"/>
      <c r="K198" s="307"/>
    </row>
    <row r="199" s="1" customFormat="1" ht="21">
      <c r="B199" s="308"/>
      <c r="C199" s="309" t="s">
        <v>1578</v>
      </c>
      <c r="D199" s="309"/>
      <c r="E199" s="309"/>
      <c r="F199" s="309"/>
      <c r="G199" s="309"/>
      <c r="H199" s="309"/>
      <c r="I199" s="309"/>
      <c r="J199" s="309"/>
      <c r="K199" s="310"/>
    </row>
    <row r="200" s="1" customFormat="1" ht="25.5" customHeight="1">
      <c r="B200" s="308"/>
      <c r="C200" s="382" t="s">
        <v>1579</v>
      </c>
      <c r="D200" s="382"/>
      <c r="E200" s="382"/>
      <c r="F200" s="382" t="s">
        <v>1580</v>
      </c>
      <c r="G200" s="383"/>
      <c r="H200" s="382" t="s">
        <v>1581</v>
      </c>
      <c r="I200" s="382"/>
      <c r="J200" s="382"/>
      <c r="K200" s="310"/>
    </row>
    <row r="201" s="1" customFormat="1" ht="5.25" customHeight="1">
      <c r="B201" s="343"/>
      <c r="C201" s="338"/>
      <c r="D201" s="338"/>
      <c r="E201" s="338"/>
      <c r="F201" s="338"/>
      <c r="G201" s="364"/>
      <c r="H201" s="338"/>
      <c r="I201" s="338"/>
      <c r="J201" s="338"/>
      <c r="K201" s="366"/>
    </row>
    <row r="202" s="1" customFormat="1" ht="15" customHeight="1">
      <c r="B202" s="343"/>
      <c r="C202" s="318" t="s">
        <v>1571</v>
      </c>
      <c r="D202" s="318"/>
      <c r="E202" s="318"/>
      <c r="F202" s="341" t="s">
        <v>40</v>
      </c>
      <c r="G202" s="318"/>
      <c r="H202" s="318" t="s">
        <v>1582</v>
      </c>
      <c r="I202" s="318"/>
      <c r="J202" s="318"/>
      <c r="K202" s="366"/>
    </row>
    <row r="203" s="1" customFormat="1" ht="15" customHeight="1">
      <c r="B203" s="343"/>
      <c r="C203" s="318"/>
      <c r="D203" s="318"/>
      <c r="E203" s="318"/>
      <c r="F203" s="341" t="s">
        <v>41</v>
      </c>
      <c r="G203" s="318"/>
      <c r="H203" s="318" t="s">
        <v>1583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44</v>
      </c>
      <c r="G204" s="318"/>
      <c r="H204" s="318" t="s">
        <v>1584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42</v>
      </c>
      <c r="G205" s="318"/>
      <c r="H205" s="318" t="s">
        <v>1585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43</v>
      </c>
      <c r="G206" s="318"/>
      <c r="H206" s="318" t="s">
        <v>1586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/>
      <c r="G207" s="318"/>
      <c r="H207" s="318"/>
      <c r="I207" s="318"/>
      <c r="J207" s="318"/>
      <c r="K207" s="366"/>
    </row>
    <row r="208" s="1" customFormat="1" ht="15" customHeight="1">
      <c r="B208" s="343"/>
      <c r="C208" s="318" t="s">
        <v>1527</v>
      </c>
      <c r="D208" s="318"/>
      <c r="E208" s="318"/>
      <c r="F208" s="341" t="s">
        <v>76</v>
      </c>
      <c r="G208" s="318"/>
      <c r="H208" s="318" t="s">
        <v>1587</v>
      </c>
      <c r="I208" s="318"/>
      <c r="J208" s="318"/>
      <c r="K208" s="366"/>
    </row>
    <row r="209" s="1" customFormat="1" ht="15" customHeight="1">
      <c r="B209" s="343"/>
      <c r="C209" s="318"/>
      <c r="D209" s="318"/>
      <c r="E209" s="318"/>
      <c r="F209" s="341" t="s">
        <v>1423</v>
      </c>
      <c r="G209" s="318"/>
      <c r="H209" s="318" t="s">
        <v>1424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1421</v>
      </c>
      <c r="G210" s="318"/>
      <c r="H210" s="318" t="s">
        <v>1588</v>
      </c>
      <c r="I210" s="318"/>
      <c r="J210" s="318"/>
      <c r="K210" s="366"/>
    </row>
    <row r="211" s="1" customFormat="1" ht="15" customHeight="1">
      <c r="B211" s="384"/>
      <c r="C211" s="318"/>
      <c r="D211" s="318"/>
      <c r="E211" s="318"/>
      <c r="F211" s="341" t="s">
        <v>1425</v>
      </c>
      <c r="G211" s="379"/>
      <c r="H211" s="370" t="s">
        <v>87</v>
      </c>
      <c r="I211" s="370"/>
      <c r="J211" s="370"/>
      <c r="K211" s="385"/>
    </row>
    <row r="212" s="1" customFormat="1" ht="15" customHeight="1">
      <c r="B212" s="384"/>
      <c r="C212" s="318"/>
      <c r="D212" s="318"/>
      <c r="E212" s="318"/>
      <c r="F212" s="341" t="s">
        <v>1426</v>
      </c>
      <c r="G212" s="379"/>
      <c r="H212" s="370" t="s">
        <v>1395</v>
      </c>
      <c r="I212" s="370"/>
      <c r="J212" s="370"/>
      <c r="K212" s="385"/>
    </row>
    <row r="213" s="1" customFormat="1" ht="15" customHeight="1">
      <c r="B213" s="384"/>
      <c r="C213" s="318"/>
      <c r="D213" s="318"/>
      <c r="E213" s="318"/>
      <c r="F213" s="341"/>
      <c r="G213" s="379"/>
      <c r="H213" s="370"/>
      <c r="I213" s="370"/>
      <c r="J213" s="370"/>
      <c r="K213" s="385"/>
    </row>
    <row r="214" s="1" customFormat="1" ht="15" customHeight="1">
      <c r="B214" s="384"/>
      <c r="C214" s="318" t="s">
        <v>1551</v>
      </c>
      <c r="D214" s="318"/>
      <c r="E214" s="318"/>
      <c r="F214" s="341">
        <v>1</v>
      </c>
      <c r="G214" s="379"/>
      <c r="H214" s="370" t="s">
        <v>1589</v>
      </c>
      <c r="I214" s="370"/>
      <c r="J214" s="370"/>
      <c r="K214" s="385"/>
    </row>
    <row r="215" s="1" customFormat="1" ht="15" customHeight="1">
      <c r="B215" s="384"/>
      <c r="C215" s="318"/>
      <c r="D215" s="318"/>
      <c r="E215" s="318"/>
      <c r="F215" s="341">
        <v>2</v>
      </c>
      <c r="G215" s="379"/>
      <c r="H215" s="370" t="s">
        <v>1590</v>
      </c>
      <c r="I215" s="370"/>
      <c r="J215" s="370"/>
      <c r="K215" s="385"/>
    </row>
    <row r="216" s="1" customFormat="1" ht="15" customHeight="1">
      <c r="B216" s="384"/>
      <c r="C216" s="318"/>
      <c r="D216" s="318"/>
      <c r="E216" s="318"/>
      <c r="F216" s="341">
        <v>3</v>
      </c>
      <c r="G216" s="379"/>
      <c r="H216" s="370" t="s">
        <v>1591</v>
      </c>
      <c r="I216" s="370"/>
      <c r="J216" s="370"/>
      <c r="K216" s="385"/>
    </row>
    <row r="217" s="1" customFormat="1" ht="15" customHeight="1">
      <c r="B217" s="384"/>
      <c r="C217" s="318"/>
      <c r="D217" s="318"/>
      <c r="E217" s="318"/>
      <c r="F217" s="341">
        <v>4</v>
      </c>
      <c r="G217" s="379"/>
      <c r="H217" s="370" t="s">
        <v>1592</v>
      </c>
      <c r="I217" s="370"/>
      <c r="J217" s="370"/>
      <c r="K217" s="385"/>
    </row>
    <row r="218" s="1" customFormat="1" ht="12.75" customHeight="1">
      <c r="B218" s="386"/>
      <c r="C218" s="387"/>
      <c r="D218" s="387"/>
      <c r="E218" s="387"/>
      <c r="F218" s="387"/>
      <c r="G218" s="387"/>
      <c r="H218" s="387"/>
      <c r="I218" s="387"/>
      <c r="J218" s="387"/>
      <c r="K218" s="38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2023-01-25T12:26:23Z</dcterms:created>
  <dcterms:modified xsi:type="dcterms:W3CDTF">2023-01-25T12:26:30Z</dcterms:modified>
</cp:coreProperties>
</file>